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Yehya\Work\Break pate\Data Entry\ملفات موظفين المصنع\حضور وانصراف\2019\"/>
    </mc:Choice>
  </mc:AlternateContent>
  <bookViews>
    <workbookView xWindow="0" yWindow="0" windowWidth="15360" windowHeight="7755" activeTab="5"/>
  </bookViews>
  <sheets>
    <sheet name="حضور وانصراف" sheetId="1" r:id="rId1"/>
    <sheet name="البيان النهائى " sheetId="2" r:id="rId2"/>
    <sheet name="كشف المرتبات" sheetId="4" r:id="rId3"/>
    <sheet name="السلف الأجمالية" sheetId="5" r:id="rId4"/>
    <sheet name="اجمالى المرتبات" sheetId="6" r:id="rId5"/>
    <sheet name="التكلفة اليومية" sheetId="7" r:id="rId6"/>
  </sheets>
  <definedNames>
    <definedName name="_xlnm._FilterDatabase" localSheetId="1" hidden="1">'البيان النهائى '!$A$9:$Y$48</definedName>
    <definedName name="_xlnm._FilterDatabase" localSheetId="0" hidden="1">'حضور وانصراف'!$D$15:$AL$46</definedName>
    <definedName name="_xlnm._FilterDatabase" localSheetId="2" hidden="1">'كشف المرتبات'!$B$9:$AN$30</definedName>
    <definedName name="_xlnm.Print_Area" localSheetId="2">'كشف المرتبات'!$A$6:$AN$33</definedName>
  </definedNames>
  <calcPr calcId="152511"/>
</workbook>
</file>

<file path=xl/calcChain.xml><?xml version="1.0" encoding="utf-8"?>
<calcChain xmlns="http://schemas.openxmlformats.org/spreadsheetml/2006/main">
  <c r="AU159" i="1" l="1"/>
  <c r="R88" i="1" l="1"/>
  <c r="R90" i="1"/>
  <c r="R107" i="1"/>
  <c r="R163" i="1"/>
  <c r="R89" i="1"/>
  <c r="R159" i="1"/>
  <c r="R162" i="1"/>
  <c r="R42" i="1"/>
  <c r="R143" i="1"/>
  <c r="R147" i="1"/>
  <c r="R124" i="1"/>
  <c r="R63" i="1"/>
  <c r="BE17" i="1" l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17" i="1"/>
  <c r="BE118" i="1"/>
  <c r="BE119" i="1"/>
  <c r="BE120" i="1"/>
  <c r="BE121" i="1"/>
  <c r="BE122" i="1"/>
  <c r="BE123" i="1"/>
  <c r="BE124" i="1"/>
  <c r="BE125" i="1"/>
  <c r="BE126" i="1"/>
  <c r="BE127" i="1"/>
  <c r="BE128" i="1"/>
  <c r="BE129" i="1"/>
  <c r="BE130" i="1"/>
  <c r="BE131" i="1"/>
  <c r="BE132" i="1"/>
  <c r="BE133" i="1"/>
  <c r="BE134" i="1"/>
  <c r="BE135" i="1"/>
  <c r="BE136" i="1"/>
  <c r="BE137" i="1"/>
  <c r="BE138" i="1"/>
  <c r="BE139" i="1"/>
  <c r="BE140" i="1"/>
  <c r="BE141" i="1"/>
  <c r="BE142" i="1"/>
  <c r="BE143" i="1"/>
  <c r="BE144" i="1"/>
  <c r="BE145" i="1"/>
  <c r="BE146" i="1"/>
  <c r="BE147" i="1"/>
  <c r="BE148" i="1"/>
  <c r="BE149" i="1"/>
  <c r="BE150" i="1"/>
  <c r="BE151" i="1"/>
  <c r="BE152" i="1"/>
  <c r="BE153" i="1"/>
  <c r="BE154" i="1"/>
  <c r="BE155" i="1"/>
  <c r="BE156" i="1"/>
  <c r="BE157" i="1"/>
  <c r="BE158" i="1"/>
  <c r="BE160" i="1"/>
  <c r="BE161" i="1"/>
  <c r="BE162" i="1"/>
  <c r="BE163" i="1"/>
  <c r="BE164" i="1"/>
  <c r="BE165" i="1"/>
  <c r="BE166" i="1"/>
  <c r="BE167" i="1"/>
  <c r="BE168" i="1"/>
  <c r="BE169" i="1"/>
  <c r="BE170" i="1"/>
  <c r="BE171" i="1"/>
  <c r="BE172" i="1"/>
  <c r="BE173" i="1"/>
  <c r="BE174" i="1"/>
  <c r="BE175" i="1"/>
  <c r="BE176" i="1"/>
  <c r="BE177" i="1"/>
  <c r="BE178" i="1"/>
  <c r="BE179" i="1"/>
  <c r="BE180" i="1"/>
  <c r="BE181" i="1"/>
  <c r="BE182" i="1"/>
  <c r="BE183" i="1"/>
  <c r="BE184" i="1"/>
  <c r="BE185" i="1"/>
  <c r="BE186" i="1"/>
  <c r="BE187" i="1"/>
  <c r="BE188" i="1"/>
  <c r="BE189" i="1"/>
  <c r="BE190" i="1"/>
  <c r="BE191" i="1"/>
  <c r="BE192" i="1"/>
  <c r="BE193" i="1"/>
  <c r="BE194" i="1"/>
  <c r="BE195" i="1"/>
  <c r="BE196" i="1"/>
  <c r="BE197" i="1"/>
  <c r="BE198" i="1"/>
  <c r="BE199" i="1"/>
  <c r="BE200" i="1"/>
  <c r="BE201" i="1"/>
  <c r="BE202" i="1"/>
  <c r="BE203" i="1"/>
  <c r="BE204" i="1"/>
  <c r="BE205" i="1"/>
  <c r="BE206" i="1"/>
  <c r="BE207" i="1"/>
  <c r="BE208" i="1"/>
  <c r="BE209" i="1"/>
  <c r="BE210" i="1"/>
  <c r="BE211" i="1"/>
  <c r="BE212" i="1"/>
  <c r="BE213" i="1"/>
  <c r="BE214" i="1"/>
  <c r="BE215" i="1"/>
  <c r="BE216" i="1"/>
  <c r="BE217" i="1"/>
  <c r="BE218" i="1"/>
  <c r="BE219" i="1"/>
  <c r="BE220" i="1"/>
  <c r="BE221" i="1"/>
  <c r="BE222" i="1"/>
  <c r="BE223" i="1"/>
  <c r="BE224" i="1"/>
  <c r="BE225" i="1"/>
  <c r="BE226" i="1"/>
  <c r="BE227" i="1"/>
  <c r="BE228" i="1"/>
  <c r="BE229" i="1"/>
  <c r="BE230" i="1"/>
  <c r="BE231" i="1"/>
  <c r="BE232" i="1"/>
  <c r="BE233" i="1"/>
  <c r="BE234" i="1"/>
  <c r="BE235" i="1"/>
  <c r="BE236" i="1"/>
  <c r="BE237" i="1"/>
  <c r="BE238" i="1"/>
  <c r="BE239" i="1"/>
  <c r="BE240" i="1"/>
  <c r="BE241" i="1"/>
  <c r="BE242" i="1"/>
  <c r="BE243" i="1"/>
  <c r="BE244" i="1"/>
  <c r="BE245" i="1"/>
  <c r="BE246" i="1"/>
  <c r="BE247" i="1"/>
  <c r="BE248" i="1"/>
  <c r="BE249" i="1"/>
  <c r="BE250" i="1"/>
  <c r="BE251" i="1"/>
  <c r="BE252" i="1"/>
  <c r="BE253" i="1"/>
  <c r="BE254" i="1"/>
  <c r="BE255" i="1"/>
  <c r="BE256" i="1"/>
  <c r="BE257" i="1"/>
  <c r="BE258" i="1"/>
  <c r="BE259" i="1"/>
  <c r="BE260" i="1"/>
  <c r="BE261" i="1"/>
  <c r="BE262" i="1"/>
  <c r="BE263" i="1"/>
  <c r="BE264" i="1"/>
  <c r="BE265" i="1"/>
  <c r="BE266" i="1"/>
  <c r="BE267" i="1"/>
  <c r="BE268" i="1"/>
  <c r="BE269" i="1"/>
  <c r="BE270" i="1"/>
  <c r="BE271" i="1"/>
  <c r="BE272" i="1"/>
  <c r="BE273" i="1"/>
  <c r="BE274" i="1"/>
  <c r="BE275" i="1"/>
  <c r="BE276" i="1"/>
  <c r="BE277" i="1"/>
  <c r="BE278" i="1"/>
  <c r="BE279" i="1"/>
  <c r="BE280" i="1"/>
  <c r="BE281" i="1"/>
  <c r="BE282" i="1"/>
  <c r="BE283" i="1"/>
  <c r="BE284" i="1"/>
  <c r="BE285" i="1"/>
  <c r="BE286" i="1"/>
  <c r="BE287" i="1"/>
  <c r="BE288" i="1"/>
  <c r="BE289" i="1"/>
  <c r="BE290" i="1"/>
  <c r="BE291" i="1"/>
  <c r="BE292" i="1"/>
  <c r="BE293" i="1"/>
  <c r="BE294" i="1"/>
  <c r="BE295" i="1"/>
  <c r="BE296" i="1"/>
  <c r="BE297" i="1"/>
  <c r="BE298" i="1"/>
  <c r="BE299" i="1"/>
  <c r="BE300" i="1"/>
  <c r="BE301" i="1"/>
  <c r="BE302" i="1"/>
  <c r="BE303" i="1"/>
  <c r="BE304" i="1"/>
  <c r="BE305" i="1"/>
  <c r="BE306" i="1"/>
  <c r="BE307" i="1"/>
  <c r="BE308" i="1"/>
  <c r="BE309" i="1"/>
  <c r="BE310" i="1"/>
  <c r="BE311" i="1"/>
  <c r="BE312" i="1"/>
  <c r="BE313" i="1"/>
  <c r="BE314" i="1"/>
  <c r="BE315" i="1"/>
  <c r="BE16" i="1"/>
  <c r="Q184" i="1" l="1"/>
  <c r="P174" i="1"/>
  <c r="P163" i="1"/>
  <c r="M163" i="1"/>
  <c r="L163" i="1"/>
  <c r="K163" i="1"/>
  <c r="Q162" i="1"/>
  <c r="P162" i="1"/>
  <c r="O162" i="1"/>
  <c r="N162" i="1"/>
  <c r="M162" i="1"/>
  <c r="L162" i="1"/>
  <c r="K162" i="1"/>
  <c r="I162" i="1"/>
  <c r="H162" i="1"/>
  <c r="Q161" i="1"/>
  <c r="N161" i="1"/>
  <c r="Q159" i="1"/>
  <c r="O159" i="1"/>
  <c r="N159" i="1"/>
  <c r="L159" i="1"/>
  <c r="K159" i="1"/>
  <c r="J159" i="1"/>
  <c r="I159" i="1"/>
  <c r="M157" i="1"/>
  <c r="L157" i="1"/>
  <c r="M156" i="1"/>
  <c r="M155" i="1"/>
  <c r="M154" i="1"/>
  <c r="M153" i="1"/>
  <c r="M152" i="1"/>
  <c r="L152" i="1"/>
  <c r="M151" i="1"/>
  <c r="M148" i="1"/>
  <c r="L148" i="1"/>
  <c r="M147" i="1"/>
  <c r="M144" i="1"/>
  <c r="Q143" i="1"/>
  <c r="P143" i="1"/>
  <c r="O143" i="1"/>
  <c r="N143" i="1"/>
  <c r="M143" i="1"/>
  <c r="L143" i="1"/>
  <c r="K143" i="1"/>
  <c r="J143" i="1"/>
  <c r="I143" i="1"/>
  <c r="H143" i="1"/>
  <c r="M142" i="1"/>
  <c r="H142" i="1"/>
  <c r="M141" i="1"/>
  <c r="M139" i="1"/>
  <c r="M138" i="1"/>
  <c r="M134" i="1"/>
  <c r="M131" i="1"/>
  <c r="M130" i="1"/>
  <c r="I127" i="1"/>
  <c r="P125" i="1"/>
  <c r="Q124" i="1"/>
  <c r="O124" i="1"/>
  <c r="N124" i="1"/>
  <c r="M124" i="1"/>
  <c r="L124" i="1"/>
  <c r="J124" i="1"/>
  <c r="I124" i="1"/>
  <c r="N123" i="1"/>
  <c r="M123" i="1"/>
  <c r="L123" i="1"/>
  <c r="J123" i="1"/>
  <c r="I123" i="1"/>
  <c r="L114" i="1"/>
  <c r="Q107" i="1"/>
  <c r="P107" i="1"/>
  <c r="N107" i="1"/>
  <c r="M107" i="1"/>
  <c r="L107" i="1"/>
  <c r="K107" i="1"/>
  <c r="M101" i="1"/>
  <c r="M100" i="1"/>
  <c r="Q95" i="1"/>
  <c r="P95" i="1"/>
  <c r="M95" i="1"/>
  <c r="L95" i="1"/>
  <c r="K95" i="1"/>
  <c r="J94" i="1"/>
  <c r="N91" i="1"/>
  <c r="Q89" i="1"/>
  <c r="P89" i="1"/>
  <c r="N89" i="1"/>
  <c r="M89" i="1"/>
  <c r="L89" i="1"/>
  <c r="I89" i="1"/>
  <c r="O88" i="1"/>
  <c r="M88" i="1"/>
  <c r="Q84" i="1"/>
  <c r="M84" i="1"/>
  <c r="J84" i="1"/>
  <c r="K81" i="1"/>
  <c r="P78" i="1"/>
  <c r="H78" i="1"/>
  <c r="K73" i="1"/>
  <c r="L63" i="1"/>
  <c r="K63" i="1"/>
  <c r="J63" i="1"/>
  <c r="I63" i="1"/>
  <c r="H63" i="1"/>
  <c r="O59" i="1"/>
  <c r="N59" i="1"/>
  <c r="L59" i="1"/>
  <c r="H59" i="1"/>
  <c r="L45" i="1"/>
  <c r="Q42" i="1"/>
  <c r="P42" i="1"/>
  <c r="O42" i="1"/>
  <c r="N42" i="1"/>
  <c r="J34" i="1"/>
  <c r="L32" i="1"/>
  <c r="O26" i="1"/>
  <c r="N26" i="1"/>
  <c r="BE159" i="1" l="1"/>
  <c r="G29" i="2" l="1"/>
  <c r="I316" i="1"/>
  <c r="C2" i="7" s="1"/>
  <c r="J316" i="1"/>
  <c r="D2" i="7" s="1"/>
  <c r="K316" i="1"/>
  <c r="E2" i="7" s="1"/>
  <c r="M316" i="1"/>
  <c r="G2" i="7" s="1"/>
  <c r="O316" i="1"/>
  <c r="I2" i="7" s="1"/>
  <c r="P316" i="1"/>
  <c r="J2" i="7" s="1"/>
  <c r="Q316" i="1"/>
  <c r="K2" i="7" s="1"/>
  <c r="R316" i="1"/>
  <c r="L2" i="7" s="1"/>
  <c r="S316" i="1"/>
  <c r="M2" i="7" s="1"/>
  <c r="T316" i="1"/>
  <c r="N2" i="7" s="1"/>
  <c r="U316" i="1"/>
  <c r="O2" i="7" s="1"/>
  <c r="V316" i="1"/>
  <c r="P2" i="7" s="1"/>
  <c r="W316" i="1"/>
  <c r="Q2" i="7" s="1"/>
  <c r="X316" i="1"/>
  <c r="R2" i="7" s="1"/>
  <c r="Y316" i="1"/>
  <c r="S2" i="7" s="1"/>
  <c r="Z316" i="1"/>
  <c r="T2" i="7" s="1"/>
  <c r="AA316" i="1"/>
  <c r="U2" i="7" s="1"/>
  <c r="AB316" i="1"/>
  <c r="V2" i="7" s="1"/>
  <c r="AC316" i="1"/>
  <c r="W2" i="7" s="1"/>
  <c r="AD316" i="1"/>
  <c r="X2" i="7" s="1"/>
  <c r="AE316" i="1"/>
  <c r="Y2" i="7" s="1"/>
  <c r="AF316" i="1"/>
  <c r="Z2" i="7" s="1"/>
  <c r="AG316" i="1"/>
  <c r="AA2" i="7" s="1"/>
  <c r="AH316" i="1"/>
  <c r="AB2" i="7" s="1"/>
  <c r="AI316" i="1"/>
  <c r="AC2" i="7" s="1"/>
  <c r="AJ316" i="1"/>
  <c r="AD2" i="7" s="1"/>
  <c r="AK316" i="1"/>
  <c r="AE2" i="7" s="1"/>
  <c r="AL316" i="1"/>
  <c r="AF2" i="7" s="1"/>
  <c r="H316" i="1"/>
  <c r="B2" i="7" s="1"/>
  <c r="B13" i="2"/>
  <c r="H313" i="5"/>
  <c r="G313" i="5"/>
  <c r="F313" i="5"/>
  <c r="A299" i="5"/>
  <c r="B299" i="5"/>
  <c r="D299" i="5"/>
  <c r="E299" i="5"/>
  <c r="AR302" i="1" s="1"/>
  <c r="AC299" i="2" s="1"/>
  <c r="AG297" i="4" s="1"/>
  <c r="A300" i="5"/>
  <c r="B300" i="5"/>
  <c r="D300" i="5"/>
  <c r="E300" i="5"/>
  <c r="AR303" i="1" s="1"/>
  <c r="AC300" i="2" s="1"/>
  <c r="AG298" i="4" s="1"/>
  <c r="A301" i="5"/>
  <c r="B301" i="5"/>
  <c r="D301" i="5"/>
  <c r="E301" i="5"/>
  <c r="AR304" i="1" s="1"/>
  <c r="AC301" i="2" s="1"/>
  <c r="AG299" i="4" s="1"/>
  <c r="A302" i="5"/>
  <c r="B302" i="5"/>
  <c r="D302" i="5"/>
  <c r="E302" i="5"/>
  <c r="AR305" i="1" s="1"/>
  <c r="A303" i="5"/>
  <c r="B303" i="5"/>
  <c r="D303" i="5"/>
  <c r="E303" i="5"/>
  <c r="AR306" i="1" s="1"/>
  <c r="A304" i="5"/>
  <c r="B304" i="5"/>
  <c r="D304" i="5"/>
  <c r="E304" i="5"/>
  <c r="AR307" i="1" s="1"/>
  <c r="AC304" i="2" s="1"/>
  <c r="AG302" i="4" s="1"/>
  <c r="A305" i="5"/>
  <c r="B305" i="5"/>
  <c r="D305" i="5"/>
  <c r="E305" i="5"/>
  <c r="AR308" i="1" s="1"/>
  <c r="AC305" i="2" s="1"/>
  <c r="AG303" i="4" s="1"/>
  <c r="A306" i="5"/>
  <c r="B306" i="5"/>
  <c r="D306" i="5"/>
  <c r="E306" i="5"/>
  <c r="AR309" i="1" s="1"/>
  <c r="A307" i="5"/>
  <c r="B307" i="5"/>
  <c r="D307" i="5"/>
  <c r="E307" i="5"/>
  <c r="AR310" i="1" s="1"/>
  <c r="AC307" i="2" s="1"/>
  <c r="AG305" i="4" s="1"/>
  <c r="A308" i="5"/>
  <c r="B308" i="5"/>
  <c r="D308" i="5"/>
  <c r="E308" i="5"/>
  <c r="AR311" i="1" s="1"/>
  <c r="AC308" i="2" s="1"/>
  <c r="AG306" i="4" s="1"/>
  <c r="A309" i="5"/>
  <c r="B309" i="5"/>
  <c r="D309" i="5"/>
  <c r="E309" i="5"/>
  <c r="AR312" i="1" s="1"/>
  <c r="AC309" i="2" s="1"/>
  <c r="AG307" i="4" s="1"/>
  <c r="A310" i="5"/>
  <c r="B310" i="5"/>
  <c r="D310" i="5"/>
  <c r="E310" i="5"/>
  <c r="AR313" i="1" s="1"/>
  <c r="A311" i="5"/>
  <c r="B311" i="5"/>
  <c r="D311" i="5"/>
  <c r="E311" i="5"/>
  <c r="AR314" i="1" s="1"/>
  <c r="AC311" i="2" s="1"/>
  <c r="AG309" i="4" s="1"/>
  <c r="A312" i="5"/>
  <c r="B312" i="5"/>
  <c r="D312" i="5"/>
  <c r="E312" i="5"/>
  <c r="AR315" i="1" s="1"/>
  <c r="AC312" i="2" s="1"/>
  <c r="AG310" i="4" s="1"/>
  <c r="A14" i="5"/>
  <c r="B14" i="5"/>
  <c r="D14" i="5"/>
  <c r="E14" i="5"/>
  <c r="AR17" i="1" s="1"/>
  <c r="A15" i="5"/>
  <c r="B15" i="5"/>
  <c r="D15" i="5"/>
  <c r="E15" i="5"/>
  <c r="AR18" i="1" s="1"/>
  <c r="A16" i="5"/>
  <c r="B16" i="5"/>
  <c r="D16" i="5"/>
  <c r="E16" i="5"/>
  <c r="AR19" i="1" s="1"/>
  <c r="AC16" i="2" s="1"/>
  <c r="AG14" i="4" s="1"/>
  <c r="A17" i="5"/>
  <c r="B17" i="5"/>
  <c r="D17" i="5"/>
  <c r="E17" i="5"/>
  <c r="AR20" i="1" s="1"/>
  <c r="A18" i="5"/>
  <c r="B18" i="5"/>
  <c r="D18" i="5"/>
  <c r="E18" i="5"/>
  <c r="AR21" i="1" s="1"/>
  <c r="A19" i="5"/>
  <c r="B19" i="5"/>
  <c r="D19" i="5"/>
  <c r="E19" i="5"/>
  <c r="A20" i="5"/>
  <c r="B20" i="5"/>
  <c r="D20" i="5"/>
  <c r="E20" i="5"/>
  <c r="AR23" i="1" s="1"/>
  <c r="A21" i="5"/>
  <c r="B21" i="5"/>
  <c r="D21" i="5"/>
  <c r="E21" i="5"/>
  <c r="AR24" i="1" s="1"/>
  <c r="A22" i="5"/>
  <c r="B22" i="5"/>
  <c r="D22" i="5"/>
  <c r="E22" i="5"/>
  <c r="AR25" i="1" s="1"/>
  <c r="A23" i="5"/>
  <c r="B23" i="5"/>
  <c r="D23" i="5"/>
  <c r="E23" i="5"/>
  <c r="AR26" i="1" s="1"/>
  <c r="A24" i="5"/>
  <c r="B24" i="5"/>
  <c r="D24" i="5"/>
  <c r="E24" i="5"/>
  <c r="AR27" i="1" s="1"/>
  <c r="AC24" i="2" s="1"/>
  <c r="AG22" i="4" s="1"/>
  <c r="A25" i="5"/>
  <c r="B25" i="5"/>
  <c r="D25" i="5"/>
  <c r="E25" i="5"/>
  <c r="AR28" i="1" s="1"/>
  <c r="A26" i="5"/>
  <c r="B26" i="5"/>
  <c r="D26" i="5"/>
  <c r="E26" i="5"/>
  <c r="AR29" i="1" s="1"/>
  <c r="A27" i="5"/>
  <c r="B27" i="5"/>
  <c r="D27" i="5"/>
  <c r="E27" i="5"/>
  <c r="A28" i="5"/>
  <c r="B28" i="5"/>
  <c r="D28" i="5"/>
  <c r="E28" i="5"/>
  <c r="AR31" i="1" s="1"/>
  <c r="AC28" i="2" s="1"/>
  <c r="AG26" i="4" s="1"/>
  <c r="A29" i="5"/>
  <c r="B29" i="5"/>
  <c r="D29" i="5"/>
  <c r="E29" i="5"/>
  <c r="AR32" i="1" s="1"/>
  <c r="A30" i="5"/>
  <c r="B30" i="5"/>
  <c r="D30" i="5"/>
  <c r="E30" i="5"/>
  <c r="AR33" i="1" s="1"/>
  <c r="A31" i="5"/>
  <c r="B31" i="5"/>
  <c r="D31" i="5"/>
  <c r="E31" i="5"/>
  <c r="AR34" i="1" s="1"/>
  <c r="A32" i="5"/>
  <c r="B32" i="5"/>
  <c r="D32" i="5"/>
  <c r="E32" i="5"/>
  <c r="AR35" i="1" s="1"/>
  <c r="A33" i="5"/>
  <c r="B33" i="5"/>
  <c r="D33" i="5"/>
  <c r="E33" i="5"/>
  <c r="AR36" i="1" s="1"/>
  <c r="A34" i="5"/>
  <c r="B34" i="5"/>
  <c r="D34" i="5"/>
  <c r="E34" i="5"/>
  <c r="AR37" i="1" s="1"/>
  <c r="A35" i="5"/>
  <c r="B35" i="5"/>
  <c r="D35" i="5"/>
  <c r="E35" i="5"/>
  <c r="A36" i="5"/>
  <c r="B36" i="5"/>
  <c r="D36" i="5"/>
  <c r="E36" i="5"/>
  <c r="AR39" i="1" s="1"/>
  <c r="AC36" i="2" s="1"/>
  <c r="AG34" i="4" s="1"/>
  <c r="A37" i="5"/>
  <c r="B37" i="5"/>
  <c r="D37" i="5"/>
  <c r="E37" i="5"/>
  <c r="AR40" i="1" s="1"/>
  <c r="AC37" i="2" s="1"/>
  <c r="AG35" i="4" s="1"/>
  <c r="A38" i="5"/>
  <c r="B38" i="5"/>
  <c r="D38" i="5"/>
  <c r="E38" i="5"/>
  <c r="AR41" i="1" s="1"/>
  <c r="A39" i="5"/>
  <c r="B39" i="5"/>
  <c r="D39" i="5"/>
  <c r="E39" i="5"/>
  <c r="AR42" i="1" s="1"/>
  <c r="A40" i="5"/>
  <c r="B40" i="5"/>
  <c r="D40" i="5"/>
  <c r="E40" i="5"/>
  <c r="AR43" i="1" s="1"/>
  <c r="AC40" i="2" s="1"/>
  <c r="AG38" i="4" s="1"/>
  <c r="A41" i="5"/>
  <c r="B41" i="5"/>
  <c r="D41" i="5"/>
  <c r="E41" i="5"/>
  <c r="AR44" i="1" s="1"/>
  <c r="AC41" i="2" s="1"/>
  <c r="AG39" i="4" s="1"/>
  <c r="A42" i="5"/>
  <c r="B42" i="5"/>
  <c r="D42" i="5"/>
  <c r="E42" i="5"/>
  <c r="AR45" i="1" s="1"/>
  <c r="A43" i="5"/>
  <c r="B43" i="5"/>
  <c r="D43" i="5"/>
  <c r="E43" i="5"/>
  <c r="A44" i="5"/>
  <c r="B44" i="5"/>
  <c r="D44" i="5"/>
  <c r="E44" i="5"/>
  <c r="AR47" i="1" s="1"/>
  <c r="AC44" i="2" s="1"/>
  <c r="AG42" i="4" s="1"/>
  <c r="A45" i="5"/>
  <c r="B45" i="5"/>
  <c r="D45" i="5"/>
  <c r="E45" i="5"/>
  <c r="AR48" i="1" s="1"/>
  <c r="A46" i="5"/>
  <c r="B46" i="5"/>
  <c r="D46" i="5"/>
  <c r="E46" i="5"/>
  <c r="AR49" i="1" s="1"/>
  <c r="A47" i="5"/>
  <c r="B47" i="5"/>
  <c r="D47" i="5"/>
  <c r="E47" i="5"/>
  <c r="AR50" i="1" s="1"/>
  <c r="A48" i="5"/>
  <c r="B48" i="5"/>
  <c r="D48" i="5"/>
  <c r="E48" i="5"/>
  <c r="AR51" i="1" s="1"/>
  <c r="A49" i="5"/>
  <c r="B49" i="5"/>
  <c r="D49" i="5"/>
  <c r="E49" i="5"/>
  <c r="AR52" i="1" s="1"/>
  <c r="A50" i="5"/>
  <c r="B50" i="5"/>
  <c r="D50" i="5"/>
  <c r="E50" i="5"/>
  <c r="AR53" i="1" s="1"/>
  <c r="A51" i="5"/>
  <c r="B51" i="5"/>
  <c r="D51" i="5"/>
  <c r="E51" i="5"/>
  <c r="A52" i="5"/>
  <c r="B52" i="5"/>
  <c r="D52" i="5"/>
  <c r="E52" i="5"/>
  <c r="AR55" i="1" s="1"/>
  <c r="AC52" i="2" s="1"/>
  <c r="AG50" i="4" s="1"/>
  <c r="A53" i="5"/>
  <c r="B53" i="5"/>
  <c r="D53" i="5"/>
  <c r="E53" i="5"/>
  <c r="AR56" i="1" s="1"/>
  <c r="A54" i="5"/>
  <c r="B54" i="5"/>
  <c r="D54" i="5"/>
  <c r="E54" i="5"/>
  <c r="AR57" i="1" s="1"/>
  <c r="A55" i="5"/>
  <c r="B55" i="5"/>
  <c r="D55" i="5"/>
  <c r="E55" i="5"/>
  <c r="AR58" i="1" s="1"/>
  <c r="A56" i="5"/>
  <c r="B56" i="5"/>
  <c r="D56" i="5"/>
  <c r="E56" i="5"/>
  <c r="AR59" i="1" s="1"/>
  <c r="AC56" i="2" s="1"/>
  <c r="AG54" i="4" s="1"/>
  <c r="A57" i="5"/>
  <c r="B57" i="5"/>
  <c r="D57" i="5"/>
  <c r="E57" i="5"/>
  <c r="AR60" i="1" s="1"/>
  <c r="A58" i="5"/>
  <c r="B58" i="5"/>
  <c r="D58" i="5"/>
  <c r="E58" i="5"/>
  <c r="AR61" i="1" s="1"/>
  <c r="A59" i="5"/>
  <c r="B59" i="5"/>
  <c r="D59" i="5"/>
  <c r="E59" i="5"/>
  <c r="A60" i="5"/>
  <c r="B60" i="5"/>
  <c r="D60" i="5"/>
  <c r="E60" i="5"/>
  <c r="AR63" i="1" s="1"/>
  <c r="AC60" i="2" s="1"/>
  <c r="AG58" i="4" s="1"/>
  <c r="A61" i="5"/>
  <c r="B61" i="5"/>
  <c r="D61" i="5"/>
  <c r="E61" i="5"/>
  <c r="AR64" i="1" s="1"/>
  <c r="A62" i="5"/>
  <c r="B62" i="5"/>
  <c r="D62" i="5"/>
  <c r="E62" i="5"/>
  <c r="AR65" i="1" s="1"/>
  <c r="A63" i="5"/>
  <c r="B63" i="5"/>
  <c r="D63" i="5"/>
  <c r="E63" i="5"/>
  <c r="AR66" i="1" s="1"/>
  <c r="A64" i="5"/>
  <c r="B64" i="5"/>
  <c r="D64" i="5"/>
  <c r="E64" i="5"/>
  <c r="AR67" i="1" s="1"/>
  <c r="AC64" i="2" s="1"/>
  <c r="AG62" i="4" s="1"/>
  <c r="A65" i="5"/>
  <c r="B65" i="5"/>
  <c r="D65" i="5"/>
  <c r="E65" i="5"/>
  <c r="AR68" i="1" s="1"/>
  <c r="A66" i="5"/>
  <c r="B66" i="5"/>
  <c r="D66" i="5"/>
  <c r="E66" i="5"/>
  <c r="AR69" i="1" s="1"/>
  <c r="A67" i="5"/>
  <c r="B67" i="5"/>
  <c r="D67" i="5"/>
  <c r="E67" i="5"/>
  <c r="A68" i="5"/>
  <c r="B68" i="5"/>
  <c r="D68" i="5"/>
  <c r="E68" i="5"/>
  <c r="AR71" i="1" s="1"/>
  <c r="A69" i="5"/>
  <c r="B69" i="5"/>
  <c r="D69" i="5"/>
  <c r="E69" i="5"/>
  <c r="AR72" i="1" s="1"/>
  <c r="A70" i="5"/>
  <c r="B70" i="5"/>
  <c r="D70" i="5"/>
  <c r="E70" i="5"/>
  <c r="AR73" i="1" s="1"/>
  <c r="A71" i="5"/>
  <c r="B71" i="5"/>
  <c r="D71" i="5"/>
  <c r="E71" i="5"/>
  <c r="AR74" i="1" s="1"/>
  <c r="A72" i="5"/>
  <c r="B72" i="5"/>
  <c r="D72" i="5"/>
  <c r="E72" i="5"/>
  <c r="AR75" i="1" s="1"/>
  <c r="AC72" i="2" s="1"/>
  <c r="AG70" i="4" s="1"/>
  <c r="A73" i="5"/>
  <c r="B73" i="5"/>
  <c r="D73" i="5"/>
  <c r="E73" i="5"/>
  <c r="AR76" i="1" s="1"/>
  <c r="A74" i="5"/>
  <c r="B74" i="5"/>
  <c r="D74" i="5"/>
  <c r="E74" i="5"/>
  <c r="AR77" i="1" s="1"/>
  <c r="A75" i="5"/>
  <c r="B75" i="5"/>
  <c r="D75" i="5"/>
  <c r="E75" i="5"/>
  <c r="A76" i="5"/>
  <c r="B76" i="5"/>
  <c r="D76" i="5"/>
  <c r="E76" i="5"/>
  <c r="AR79" i="1" s="1"/>
  <c r="AC76" i="2" s="1"/>
  <c r="AG74" i="4" s="1"/>
  <c r="A77" i="5"/>
  <c r="B77" i="5"/>
  <c r="D77" i="5"/>
  <c r="E77" i="5"/>
  <c r="AR80" i="1" s="1"/>
  <c r="A78" i="5"/>
  <c r="B78" i="5"/>
  <c r="D78" i="5"/>
  <c r="E78" i="5"/>
  <c r="AR81" i="1" s="1"/>
  <c r="A79" i="5"/>
  <c r="B79" i="5"/>
  <c r="D79" i="5"/>
  <c r="E79" i="5"/>
  <c r="AR82" i="1" s="1"/>
  <c r="A80" i="5"/>
  <c r="B80" i="5"/>
  <c r="D80" i="5"/>
  <c r="E80" i="5"/>
  <c r="AR83" i="1" s="1"/>
  <c r="A81" i="5"/>
  <c r="B81" i="5"/>
  <c r="D81" i="5"/>
  <c r="E81" i="5"/>
  <c r="AR84" i="1" s="1"/>
  <c r="A82" i="5"/>
  <c r="B82" i="5"/>
  <c r="D82" i="5"/>
  <c r="E82" i="5"/>
  <c r="AR85" i="1" s="1"/>
  <c r="A83" i="5"/>
  <c r="B83" i="5"/>
  <c r="D83" i="5"/>
  <c r="E83" i="5"/>
  <c r="A84" i="5"/>
  <c r="B84" i="5"/>
  <c r="D84" i="5"/>
  <c r="E84" i="5"/>
  <c r="AR87" i="1" s="1"/>
  <c r="AC84" i="2" s="1"/>
  <c r="AG82" i="4" s="1"/>
  <c r="A85" i="5"/>
  <c r="B85" i="5"/>
  <c r="D85" i="5"/>
  <c r="E85" i="5"/>
  <c r="AR88" i="1" s="1"/>
  <c r="A86" i="5"/>
  <c r="B86" i="5"/>
  <c r="D86" i="5"/>
  <c r="E86" i="5"/>
  <c r="AR89" i="1" s="1"/>
  <c r="A87" i="5"/>
  <c r="B87" i="5"/>
  <c r="D87" i="5"/>
  <c r="E87" i="5"/>
  <c r="AR90" i="1" s="1"/>
  <c r="A88" i="5"/>
  <c r="B88" i="5"/>
  <c r="D88" i="5"/>
  <c r="E88" i="5"/>
  <c r="AR91" i="1" s="1"/>
  <c r="AC88" i="2" s="1"/>
  <c r="AG86" i="4" s="1"/>
  <c r="A89" i="5"/>
  <c r="B89" i="5"/>
  <c r="D89" i="5"/>
  <c r="E89" i="5"/>
  <c r="AR92" i="1" s="1"/>
  <c r="A90" i="5"/>
  <c r="B90" i="5"/>
  <c r="D90" i="5"/>
  <c r="E90" i="5"/>
  <c r="AR93" i="1" s="1"/>
  <c r="A91" i="5"/>
  <c r="B91" i="5"/>
  <c r="D91" i="5"/>
  <c r="E91" i="5"/>
  <c r="A92" i="5"/>
  <c r="B92" i="5"/>
  <c r="D92" i="5"/>
  <c r="E92" i="5"/>
  <c r="AR95" i="1" s="1"/>
  <c r="AC92" i="2" s="1"/>
  <c r="AG90" i="4" s="1"/>
  <c r="A93" i="5"/>
  <c r="B93" i="5"/>
  <c r="D93" i="5"/>
  <c r="E93" i="5"/>
  <c r="AR96" i="1" s="1"/>
  <c r="AC93" i="2" s="1"/>
  <c r="AG91" i="4" s="1"/>
  <c r="A94" i="5"/>
  <c r="B94" i="5"/>
  <c r="D94" i="5"/>
  <c r="E94" i="5"/>
  <c r="AR97" i="1" s="1"/>
  <c r="A95" i="5"/>
  <c r="B95" i="5"/>
  <c r="D95" i="5"/>
  <c r="E95" i="5"/>
  <c r="AR98" i="1" s="1"/>
  <c r="A96" i="5"/>
  <c r="B96" i="5"/>
  <c r="D96" i="5"/>
  <c r="E96" i="5"/>
  <c r="AR99" i="1" s="1"/>
  <c r="AC96" i="2" s="1"/>
  <c r="AG94" i="4" s="1"/>
  <c r="A97" i="5"/>
  <c r="B97" i="5"/>
  <c r="D97" i="5"/>
  <c r="E97" i="5"/>
  <c r="AR100" i="1" s="1"/>
  <c r="AC97" i="2" s="1"/>
  <c r="AG95" i="4" s="1"/>
  <c r="A98" i="5"/>
  <c r="B98" i="5"/>
  <c r="D98" i="5"/>
  <c r="E98" i="5"/>
  <c r="AR101" i="1" s="1"/>
  <c r="A99" i="5"/>
  <c r="B99" i="5"/>
  <c r="D99" i="5"/>
  <c r="E99" i="5"/>
  <c r="A100" i="5"/>
  <c r="B100" i="5"/>
  <c r="D100" i="5"/>
  <c r="E100" i="5"/>
  <c r="AR103" i="1" s="1"/>
  <c r="A101" i="5"/>
  <c r="B101" i="5"/>
  <c r="D101" i="5"/>
  <c r="E101" i="5"/>
  <c r="AR104" i="1" s="1"/>
  <c r="A102" i="5"/>
  <c r="B102" i="5"/>
  <c r="D102" i="5"/>
  <c r="E102" i="5"/>
  <c r="AR105" i="1" s="1"/>
  <c r="A103" i="5"/>
  <c r="B103" i="5"/>
  <c r="D103" i="5"/>
  <c r="E103" i="5"/>
  <c r="AR106" i="1" s="1"/>
  <c r="A104" i="5"/>
  <c r="B104" i="5"/>
  <c r="D104" i="5"/>
  <c r="E104" i="5"/>
  <c r="AR107" i="1" s="1"/>
  <c r="AC104" i="2" s="1"/>
  <c r="AG102" i="4" s="1"/>
  <c r="A105" i="5"/>
  <c r="B105" i="5"/>
  <c r="D105" i="5"/>
  <c r="E105" i="5"/>
  <c r="AR108" i="1" s="1"/>
  <c r="A106" i="5"/>
  <c r="B106" i="5"/>
  <c r="D106" i="5"/>
  <c r="E106" i="5"/>
  <c r="AR109" i="1" s="1"/>
  <c r="A107" i="5"/>
  <c r="B107" i="5"/>
  <c r="D107" i="5"/>
  <c r="E107" i="5"/>
  <c r="AR110" i="1" s="1"/>
  <c r="A108" i="5"/>
  <c r="B108" i="5"/>
  <c r="D108" i="5"/>
  <c r="E108" i="5"/>
  <c r="AR111" i="1" s="1"/>
  <c r="AC108" i="2" s="1"/>
  <c r="AG106" i="4" s="1"/>
  <c r="A109" i="5"/>
  <c r="B109" i="5"/>
  <c r="D109" i="5"/>
  <c r="E109" i="5"/>
  <c r="AR112" i="1" s="1"/>
  <c r="A110" i="5"/>
  <c r="B110" i="5"/>
  <c r="D110" i="5"/>
  <c r="E110" i="5"/>
  <c r="AR113" i="1" s="1"/>
  <c r="A111" i="5"/>
  <c r="B111" i="5"/>
  <c r="D111" i="5"/>
  <c r="E111" i="5"/>
  <c r="AR114" i="1" s="1"/>
  <c r="A112" i="5"/>
  <c r="B112" i="5"/>
  <c r="D112" i="5"/>
  <c r="E112" i="5"/>
  <c r="AR115" i="1" s="1"/>
  <c r="AC112" i="2" s="1"/>
  <c r="AG110" i="4" s="1"/>
  <c r="A113" i="5"/>
  <c r="B113" i="5"/>
  <c r="D113" i="5"/>
  <c r="E113" i="5"/>
  <c r="AR116" i="1" s="1"/>
  <c r="A114" i="5"/>
  <c r="B114" i="5"/>
  <c r="D114" i="5"/>
  <c r="E114" i="5"/>
  <c r="AR117" i="1" s="1"/>
  <c r="A115" i="5"/>
  <c r="B115" i="5"/>
  <c r="D115" i="5"/>
  <c r="E115" i="5"/>
  <c r="A116" i="5"/>
  <c r="B116" i="5"/>
  <c r="D116" i="5"/>
  <c r="E116" i="5"/>
  <c r="AR119" i="1" s="1"/>
  <c r="AC116" i="2" s="1"/>
  <c r="AG114" i="4" s="1"/>
  <c r="A117" i="5"/>
  <c r="B117" i="5"/>
  <c r="D117" i="5"/>
  <c r="E117" i="5"/>
  <c r="AR120" i="1" s="1"/>
  <c r="A118" i="5"/>
  <c r="B118" i="5"/>
  <c r="D118" i="5"/>
  <c r="E118" i="5"/>
  <c r="AR121" i="1" s="1"/>
  <c r="A119" i="5"/>
  <c r="B119" i="5"/>
  <c r="D119" i="5"/>
  <c r="E119" i="5"/>
  <c r="AR122" i="1" s="1"/>
  <c r="A120" i="5"/>
  <c r="B120" i="5"/>
  <c r="D120" i="5"/>
  <c r="E120" i="5"/>
  <c r="AR123" i="1" s="1"/>
  <c r="AC120" i="2" s="1"/>
  <c r="AG118" i="4" s="1"/>
  <c r="A121" i="5"/>
  <c r="B121" i="5"/>
  <c r="D121" i="5"/>
  <c r="E121" i="5"/>
  <c r="AR124" i="1" s="1"/>
  <c r="A122" i="5"/>
  <c r="B122" i="5"/>
  <c r="D122" i="5"/>
  <c r="E122" i="5"/>
  <c r="AR125" i="1" s="1"/>
  <c r="A123" i="5"/>
  <c r="B123" i="5"/>
  <c r="D123" i="5"/>
  <c r="E123" i="5"/>
  <c r="A124" i="5"/>
  <c r="B124" i="5"/>
  <c r="D124" i="5"/>
  <c r="E124" i="5"/>
  <c r="AR127" i="1" s="1"/>
  <c r="A125" i="5"/>
  <c r="B125" i="5"/>
  <c r="D125" i="5"/>
  <c r="E125" i="5"/>
  <c r="AR128" i="1" s="1"/>
  <c r="A126" i="5"/>
  <c r="B126" i="5"/>
  <c r="D126" i="5"/>
  <c r="E126" i="5"/>
  <c r="AR129" i="1" s="1"/>
  <c r="A127" i="5"/>
  <c r="B127" i="5"/>
  <c r="D127" i="5"/>
  <c r="E127" i="5"/>
  <c r="AR130" i="1" s="1"/>
  <c r="A128" i="5"/>
  <c r="B128" i="5"/>
  <c r="D128" i="5"/>
  <c r="E128" i="5"/>
  <c r="AR131" i="1" s="1"/>
  <c r="AC128" i="2" s="1"/>
  <c r="AG126" i="4" s="1"/>
  <c r="A129" i="5"/>
  <c r="B129" i="5"/>
  <c r="D129" i="5"/>
  <c r="E129" i="5"/>
  <c r="AR132" i="1" s="1"/>
  <c r="A130" i="5"/>
  <c r="B130" i="5"/>
  <c r="D130" i="5"/>
  <c r="E130" i="5"/>
  <c r="AR133" i="1" s="1"/>
  <c r="A131" i="5"/>
  <c r="B131" i="5"/>
  <c r="D131" i="5"/>
  <c r="E131" i="5"/>
  <c r="A132" i="5"/>
  <c r="B132" i="5"/>
  <c r="D132" i="5"/>
  <c r="E132" i="5"/>
  <c r="AR135" i="1" s="1"/>
  <c r="AC132" i="2" s="1"/>
  <c r="AG130" i="4" s="1"/>
  <c r="A133" i="5"/>
  <c r="B133" i="5"/>
  <c r="D133" i="5"/>
  <c r="E133" i="5"/>
  <c r="AR136" i="1" s="1"/>
  <c r="A134" i="5"/>
  <c r="B134" i="5"/>
  <c r="D134" i="5"/>
  <c r="E134" i="5"/>
  <c r="AR137" i="1" s="1"/>
  <c r="A135" i="5"/>
  <c r="B135" i="5"/>
  <c r="D135" i="5"/>
  <c r="E135" i="5"/>
  <c r="AR138" i="1" s="1"/>
  <c r="A136" i="5"/>
  <c r="B136" i="5"/>
  <c r="D136" i="5"/>
  <c r="E136" i="5"/>
  <c r="AR139" i="1" s="1"/>
  <c r="A137" i="5"/>
  <c r="B137" i="5"/>
  <c r="D137" i="5"/>
  <c r="E137" i="5"/>
  <c r="AR140" i="1" s="1"/>
  <c r="A138" i="5"/>
  <c r="B138" i="5"/>
  <c r="D138" i="5"/>
  <c r="E138" i="5"/>
  <c r="AR141" i="1" s="1"/>
  <c r="A139" i="5"/>
  <c r="B139" i="5"/>
  <c r="D139" i="5"/>
  <c r="E139" i="5"/>
  <c r="A140" i="5"/>
  <c r="B140" i="5"/>
  <c r="D140" i="5"/>
  <c r="E140" i="5"/>
  <c r="AR143" i="1" s="1"/>
  <c r="AC140" i="2" s="1"/>
  <c r="AG138" i="4" s="1"/>
  <c r="A141" i="5"/>
  <c r="B141" i="5"/>
  <c r="D141" i="5"/>
  <c r="E141" i="5"/>
  <c r="AR144" i="1" s="1"/>
  <c r="A142" i="5"/>
  <c r="B142" i="5"/>
  <c r="D142" i="5"/>
  <c r="E142" i="5"/>
  <c r="AR145" i="1" s="1"/>
  <c r="A143" i="5"/>
  <c r="B143" i="5"/>
  <c r="D143" i="5"/>
  <c r="E143" i="5"/>
  <c r="AR146" i="1" s="1"/>
  <c r="A144" i="5"/>
  <c r="B144" i="5"/>
  <c r="D144" i="5"/>
  <c r="E144" i="5"/>
  <c r="AR147" i="1" s="1"/>
  <c r="AC144" i="2" s="1"/>
  <c r="AG142" i="4" s="1"/>
  <c r="A145" i="5"/>
  <c r="B145" i="5"/>
  <c r="D145" i="5"/>
  <c r="E145" i="5"/>
  <c r="AR148" i="1" s="1"/>
  <c r="A146" i="5"/>
  <c r="B146" i="5"/>
  <c r="D146" i="5"/>
  <c r="E146" i="5"/>
  <c r="AR149" i="1" s="1"/>
  <c r="A147" i="5"/>
  <c r="B147" i="5"/>
  <c r="D147" i="5"/>
  <c r="E147" i="5"/>
  <c r="A148" i="5"/>
  <c r="B148" i="5"/>
  <c r="D148" i="5"/>
  <c r="E148" i="5"/>
  <c r="AR151" i="1" s="1"/>
  <c r="AC148" i="2" s="1"/>
  <c r="AG146" i="4" s="1"/>
  <c r="A149" i="5"/>
  <c r="B149" i="5"/>
  <c r="D149" i="5"/>
  <c r="E149" i="5"/>
  <c r="AR152" i="1" s="1"/>
  <c r="A150" i="5"/>
  <c r="B150" i="5"/>
  <c r="D150" i="5"/>
  <c r="E150" i="5"/>
  <c r="AR153" i="1" s="1"/>
  <c r="A151" i="5"/>
  <c r="B151" i="5"/>
  <c r="D151" i="5"/>
  <c r="E151" i="5"/>
  <c r="AR154" i="1" s="1"/>
  <c r="A152" i="5"/>
  <c r="B152" i="5"/>
  <c r="D152" i="5"/>
  <c r="E152" i="5"/>
  <c r="AR155" i="1" s="1"/>
  <c r="AC152" i="2" s="1"/>
  <c r="AG150" i="4" s="1"/>
  <c r="A153" i="5"/>
  <c r="B153" i="5"/>
  <c r="D153" i="5"/>
  <c r="E153" i="5"/>
  <c r="AR156" i="1" s="1"/>
  <c r="A154" i="5"/>
  <c r="B154" i="5"/>
  <c r="D154" i="5"/>
  <c r="E154" i="5"/>
  <c r="AR157" i="1" s="1"/>
  <c r="A155" i="5"/>
  <c r="B155" i="5"/>
  <c r="D155" i="5"/>
  <c r="E155" i="5"/>
  <c r="A156" i="5"/>
  <c r="B156" i="5"/>
  <c r="D156" i="5"/>
  <c r="E156" i="5"/>
  <c r="AR159" i="1" s="1"/>
  <c r="A157" i="5"/>
  <c r="B157" i="5"/>
  <c r="D157" i="5"/>
  <c r="E157" i="5"/>
  <c r="AR160" i="1" s="1"/>
  <c r="AC157" i="2" s="1"/>
  <c r="AG155" i="4" s="1"/>
  <c r="A158" i="5"/>
  <c r="B158" i="5"/>
  <c r="D158" i="5"/>
  <c r="E158" i="5"/>
  <c r="AR161" i="1" s="1"/>
  <c r="A159" i="5"/>
  <c r="B159" i="5"/>
  <c r="D159" i="5"/>
  <c r="E159" i="5"/>
  <c r="AR162" i="1" s="1"/>
  <c r="A160" i="5"/>
  <c r="B160" i="5"/>
  <c r="D160" i="5"/>
  <c r="E160" i="5"/>
  <c r="AR163" i="1" s="1"/>
  <c r="A161" i="5"/>
  <c r="B161" i="5"/>
  <c r="D161" i="5"/>
  <c r="E161" i="5"/>
  <c r="AR164" i="1" s="1"/>
  <c r="AC161" i="2" s="1"/>
  <c r="AG159" i="4" s="1"/>
  <c r="A162" i="5"/>
  <c r="B162" i="5"/>
  <c r="D162" i="5"/>
  <c r="E162" i="5"/>
  <c r="AR165" i="1" s="1"/>
  <c r="A163" i="5"/>
  <c r="B163" i="5"/>
  <c r="D163" i="5"/>
  <c r="E163" i="5"/>
  <c r="A164" i="5"/>
  <c r="B164" i="5"/>
  <c r="D164" i="5"/>
  <c r="E164" i="5"/>
  <c r="AR167" i="1" s="1"/>
  <c r="AC164" i="2" s="1"/>
  <c r="AG162" i="4" s="1"/>
  <c r="A165" i="5"/>
  <c r="B165" i="5"/>
  <c r="D165" i="5"/>
  <c r="E165" i="5"/>
  <c r="AR168" i="1" s="1"/>
  <c r="A166" i="5"/>
  <c r="B166" i="5"/>
  <c r="D166" i="5"/>
  <c r="E166" i="5"/>
  <c r="AR169" i="1" s="1"/>
  <c r="A167" i="5"/>
  <c r="B167" i="5"/>
  <c r="D167" i="5"/>
  <c r="E167" i="5"/>
  <c r="AR170" i="1" s="1"/>
  <c r="A168" i="5"/>
  <c r="B168" i="5"/>
  <c r="D168" i="5"/>
  <c r="E168" i="5"/>
  <c r="AR171" i="1" s="1"/>
  <c r="AC168" i="2" s="1"/>
  <c r="AG166" i="4" s="1"/>
  <c r="A169" i="5"/>
  <c r="B169" i="5"/>
  <c r="D169" i="5"/>
  <c r="E169" i="5"/>
  <c r="AR172" i="1" s="1"/>
  <c r="A170" i="5"/>
  <c r="B170" i="5"/>
  <c r="D170" i="5"/>
  <c r="E170" i="5"/>
  <c r="AR173" i="1" s="1"/>
  <c r="A171" i="5"/>
  <c r="B171" i="5"/>
  <c r="D171" i="5"/>
  <c r="E171" i="5"/>
  <c r="AR174" i="1" s="1"/>
  <c r="A172" i="5"/>
  <c r="B172" i="5"/>
  <c r="D172" i="5"/>
  <c r="E172" i="5"/>
  <c r="AR175" i="1" s="1"/>
  <c r="A173" i="5"/>
  <c r="B173" i="5"/>
  <c r="D173" i="5"/>
  <c r="E173" i="5"/>
  <c r="AR176" i="1" s="1"/>
  <c r="A174" i="5"/>
  <c r="B174" i="5"/>
  <c r="D174" i="5"/>
  <c r="E174" i="5"/>
  <c r="AR177" i="1" s="1"/>
  <c r="A175" i="5"/>
  <c r="B175" i="5"/>
  <c r="D175" i="5"/>
  <c r="E175" i="5"/>
  <c r="AR178" i="1" s="1"/>
  <c r="A176" i="5"/>
  <c r="B176" i="5"/>
  <c r="D176" i="5"/>
  <c r="E176" i="5"/>
  <c r="AR179" i="1" s="1"/>
  <c r="AC176" i="2" s="1"/>
  <c r="AG174" i="4" s="1"/>
  <c r="A177" i="5"/>
  <c r="B177" i="5"/>
  <c r="D177" i="5"/>
  <c r="E177" i="5"/>
  <c r="AR180" i="1" s="1"/>
  <c r="A178" i="5"/>
  <c r="B178" i="5"/>
  <c r="D178" i="5"/>
  <c r="E178" i="5"/>
  <c r="AR181" i="1" s="1"/>
  <c r="A179" i="5"/>
  <c r="B179" i="5"/>
  <c r="D179" i="5"/>
  <c r="E179" i="5"/>
  <c r="A180" i="5"/>
  <c r="B180" i="5"/>
  <c r="D180" i="5"/>
  <c r="E180" i="5"/>
  <c r="AR183" i="1" s="1"/>
  <c r="AC180" i="2" s="1"/>
  <c r="AG178" i="4" s="1"/>
  <c r="A181" i="5"/>
  <c r="B181" i="5"/>
  <c r="D181" i="5"/>
  <c r="E181" i="5"/>
  <c r="AR184" i="1" s="1"/>
  <c r="A182" i="5"/>
  <c r="B182" i="5"/>
  <c r="D182" i="5"/>
  <c r="E182" i="5"/>
  <c r="AR185" i="1" s="1"/>
  <c r="A183" i="5"/>
  <c r="B183" i="5"/>
  <c r="D183" i="5"/>
  <c r="E183" i="5"/>
  <c r="AR186" i="1" s="1"/>
  <c r="A184" i="5"/>
  <c r="B184" i="5"/>
  <c r="D184" i="5"/>
  <c r="E184" i="5"/>
  <c r="AR187" i="1" s="1"/>
  <c r="A185" i="5"/>
  <c r="B185" i="5"/>
  <c r="D185" i="5"/>
  <c r="E185" i="5"/>
  <c r="AR188" i="1" s="1"/>
  <c r="A186" i="5"/>
  <c r="B186" i="5"/>
  <c r="D186" i="5"/>
  <c r="E186" i="5"/>
  <c r="A187" i="5"/>
  <c r="B187" i="5"/>
  <c r="D187" i="5"/>
  <c r="E187" i="5"/>
  <c r="AR190" i="1" s="1"/>
  <c r="A188" i="5"/>
  <c r="B188" i="5"/>
  <c r="D188" i="5"/>
  <c r="E188" i="5"/>
  <c r="AR191" i="1" s="1"/>
  <c r="A189" i="5"/>
  <c r="B189" i="5"/>
  <c r="D189" i="5"/>
  <c r="E189" i="5"/>
  <c r="AR192" i="1" s="1"/>
  <c r="AC189" i="2" s="1"/>
  <c r="AG187" i="4" s="1"/>
  <c r="A190" i="5"/>
  <c r="B190" i="5"/>
  <c r="D190" i="5"/>
  <c r="E190" i="5"/>
  <c r="A191" i="5"/>
  <c r="B191" i="5"/>
  <c r="D191" i="5"/>
  <c r="E191" i="5"/>
  <c r="AR194" i="1" s="1"/>
  <c r="A192" i="5"/>
  <c r="B192" i="5"/>
  <c r="D192" i="5"/>
  <c r="E192" i="5"/>
  <c r="AR195" i="1" s="1"/>
  <c r="AC192" i="2" s="1"/>
  <c r="AG190" i="4" s="1"/>
  <c r="A193" i="5"/>
  <c r="B193" i="5"/>
  <c r="D193" i="5"/>
  <c r="E193" i="5"/>
  <c r="AR196" i="1" s="1"/>
  <c r="A194" i="5"/>
  <c r="B194" i="5"/>
  <c r="D194" i="5"/>
  <c r="E194" i="5"/>
  <c r="A195" i="5"/>
  <c r="B195" i="5"/>
  <c r="D195" i="5"/>
  <c r="E195" i="5"/>
  <c r="AR198" i="1" s="1"/>
  <c r="A196" i="5"/>
  <c r="B196" i="5"/>
  <c r="D196" i="5"/>
  <c r="E196" i="5"/>
  <c r="AR199" i="1" s="1"/>
  <c r="AC196" i="2" s="1"/>
  <c r="AG194" i="4" s="1"/>
  <c r="A197" i="5"/>
  <c r="B197" i="5"/>
  <c r="D197" i="5"/>
  <c r="E197" i="5"/>
  <c r="AR200" i="1" s="1"/>
  <c r="A198" i="5"/>
  <c r="B198" i="5"/>
  <c r="D198" i="5"/>
  <c r="E198" i="5"/>
  <c r="A199" i="5"/>
  <c r="B199" i="5"/>
  <c r="D199" i="5"/>
  <c r="E199" i="5"/>
  <c r="AR202" i="1" s="1"/>
  <c r="A200" i="5"/>
  <c r="B200" i="5"/>
  <c r="D200" i="5"/>
  <c r="E200" i="5"/>
  <c r="AR203" i="1" s="1"/>
  <c r="AC200" i="2" s="1"/>
  <c r="AG198" i="4" s="1"/>
  <c r="A201" i="5"/>
  <c r="B201" i="5"/>
  <c r="D201" i="5"/>
  <c r="E201" i="5"/>
  <c r="AR204" i="1" s="1"/>
  <c r="A202" i="5"/>
  <c r="B202" i="5"/>
  <c r="D202" i="5"/>
  <c r="E202" i="5"/>
  <c r="A203" i="5"/>
  <c r="B203" i="5"/>
  <c r="D203" i="5"/>
  <c r="E203" i="5"/>
  <c r="AR206" i="1" s="1"/>
  <c r="A204" i="5"/>
  <c r="B204" i="5"/>
  <c r="D204" i="5"/>
  <c r="E204" i="5"/>
  <c r="AR207" i="1" s="1"/>
  <c r="A205" i="5"/>
  <c r="B205" i="5"/>
  <c r="D205" i="5"/>
  <c r="E205" i="5"/>
  <c r="AR208" i="1" s="1"/>
  <c r="A206" i="5"/>
  <c r="B206" i="5"/>
  <c r="D206" i="5"/>
  <c r="E206" i="5"/>
  <c r="A207" i="5"/>
  <c r="B207" i="5"/>
  <c r="D207" i="5"/>
  <c r="E207" i="5"/>
  <c r="AR210" i="1" s="1"/>
  <c r="A208" i="5"/>
  <c r="B208" i="5"/>
  <c r="D208" i="5"/>
  <c r="E208" i="5"/>
  <c r="AR211" i="1" s="1"/>
  <c r="A209" i="5"/>
  <c r="B209" i="5"/>
  <c r="D209" i="5"/>
  <c r="E209" i="5"/>
  <c r="AR212" i="1" s="1"/>
  <c r="AC209" i="2" s="1"/>
  <c r="AG207" i="4" s="1"/>
  <c r="A210" i="5"/>
  <c r="B210" i="5"/>
  <c r="D210" i="5"/>
  <c r="E210" i="5"/>
  <c r="A211" i="5"/>
  <c r="B211" i="5"/>
  <c r="D211" i="5"/>
  <c r="E211" i="5"/>
  <c r="AR214" i="1" s="1"/>
  <c r="A212" i="5"/>
  <c r="B212" i="5"/>
  <c r="D212" i="5"/>
  <c r="E212" i="5"/>
  <c r="AR215" i="1" s="1"/>
  <c r="A213" i="5"/>
  <c r="B213" i="5"/>
  <c r="D213" i="5"/>
  <c r="E213" i="5"/>
  <c r="AR216" i="1" s="1"/>
  <c r="A214" i="5"/>
  <c r="B214" i="5"/>
  <c r="D214" i="5"/>
  <c r="E214" i="5"/>
  <c r="A215" i="5"/>
  <c r="B215" i="5"/>
  <c r="D215" i="5"/>
  <c r="E215" i="5"/>
  <c r="AR218" i="1" s="1"/>
  <c r="A216" i="5"/>
  <c r="B216" i="5"/>
  <c r="D216" i="5"/>
  <c r="E216" i="5"/>
  <c r="AR219" i="1" s="1"/>
  <c r="A217" i="5"/>
  <c r="B217" i="5"/>
  <c r="D217" i="5"/>
  <c r="E217" i="5"/>
  <c r="AR220" i="1" s="1"/>
  <c r="AC217" i="2" s="1"/>
  <c r="AG215" i="4" s="1"/>
  <c r="A218" i="5"/>
  <c r="B218" i="5"/>
  <c r="D218" i="5"/>
  <c r="E218" i="5"/>
  <c r="A219" i="5"/>
  <c r="B219" i="5"/>
  <c r="D219" i="5"/>
  <c r="E219" i="5"/>
  <c r="AR222" i="1" s="1"/>
  <c r="A220" i="5"/>
  <c r="B220" i="5"/>
  <c r="D220" i="5"/>
  <c r="E220" i="5"/>
  <c r="AR223" i="1" s="1"/>
  <c r="A221" i="5"/>
  <c r="B221" i="5"/>
  <c r="D221" i="5"/>
  <c r="E221" i="5"/>
  <c r="AR224" i="1" s="1"/>
  <c r="A222" i="5"/>
  <c r="B222" i="5"/>
  <c r="D222" i="5"/>
  <c r="E222" i="5"/>
  <c r="A223" i="5"/>
  <c r="B223" i="5"/>
  <c r="D223" i="5"/>
  <c r="E223" i="5"/>
  <c r="AR226" i="1" s="1"/>
  <c r="A224" i="5"/>
  <c r="B224" i="5"/>
  <c r="D224" i="5"/>
  <c r="E224" i="5"/>
  <c r="AR227" i="1" s="1"/>
  <c r="A225" i="5"/>
  <c r="B225" i="5"/>
  <c r="D225" i="5"/>
  <c r="E225" i="5"/>
  <c r="AR228" i="1" s="1"/>
  <c r="A226" i="5"/>
  <c r="B226" i="5"/>
  <c r="D226" i="5"/>
  <c r="E226" i="5"/>
  <c r="A227" i="5"/>
  <c r="B227" i="5"/>
  <c r="D227" i="5"/>
  <c r="E227" i="5"/>
  <c r="AR230" i="1" s="1"/>
  <c r="A228" i="5"/>
  <c r="B228" i="5"/>
  <c r="D228" i="5"/>
  <c r="E228" i="5"/>
  <c r="AR231" i="1" s="1"/>
  <c r="A229" i="5"/>
  <c r="B229" i="5"/>
  <c r="D229" i="5"/>
  <c r="E229" i="5"/>
  <c r="AR232" i="1" s="1"/>
  <c r="A230" i="5"/>
  <c r="B230" i="5"/>
  <c r="D230" i="5"/>
  <c r="E230" i="5"/>
  <c r="A231" i="5"/>
  <c r="B231" i="5"/>
  <c r="D231" i="5"/>
  <c r="E231" i="5"/>
  <c r="AR234" i="1" s="1"/>
  <c r="A232" i="5"/>
  <c r="B232" i="5"/>
  <c r="D232" i="5"/>
  <c r="E232" i="5"/>
  <c r="A233" i="5"/>
  <c r="B233" i="5"/>
  <c r="D233" i="5"/>
  <c r="E233" i="5"/>
  <c r="AR236" i="1" s="1"/>
  <c r="A234" i="5"/>
  <c r="B234" i="5"/>
  <c r="D234" i="5"/>
  <c r="E234" i="5"/>
  <c r="AR237" i="1" s="1"/>
  <c r="A235" i="5"/>
  <c r="B235" i="5"/>
  <c r="D235" i="5"/>
  <c r="E235" i="5"/>
  <c r="AR238" i="1" s="1"/>
  <c r="A236" i="5"/>
  <c r="B236" i="5"/>
  <c r="D236" i="5"/>
  <c r="E236" i="5"/>
  <c r="A237" i="5"/>
  <c r="B237" i="5"/>
  <c r="D237" i="5"/>
  <c r="E237" i="5"/>
  <c r="AR240" i="1" s="1"/>
  <c r="A238" i="5"/>
  <c r="B238" i="5"/>
  <c r="D238" i="5"/>
  <c r="E238" i="5"/>
  <c r="A239" i="5"/>
  <c r="B239" i="5"/>
  <c r="D239" i="5"/>
  <c r="E239" i="5"/>
  <c r="AR242" i="1" s="1"/>
  <c r="A240" i="5"/>
  <c r="B240" i="5"/>
  <c r="D240" i="5"/>
  <c r="E240" i="5"/>
  <c r="A241" i="5"/>
  <c r="B241" i="5"/>
  <c r="D241" i="5"/>
  <c r="E241" i="5"/>
  <c r="AR244" i="1" s="1"/>
  <c r="A242" i="5"/>
  <c r="B242" i="5"/>
  <c r="D242" i="5"/>
  <c r="E242" i="5"/>
  <c r="A243" i="5"/>
  <c r="B243" i="5"/>
  <c r="D243" i="5"/>
  <c r="E243" i="5"/>
  <c r="AR246" i="1" s="1"/>
  <c r="A244" i="5"/>
  <c r="B244" i="5"/>
  <c r="D244" i="5"/>
  <c r="E244" i="5"/>
  <c r="A245" i="5"/>
  <c r="B245" i="5"/>
  <c r="D245" i="5"/>
  <c r="E245" i="5"/>
  <c r="AR248" i="1" s="1"/>
  <c r="A246" i="5"/>
  <c r="B246" i="5"/>
  <c r="D246" i="5"/>
  <c r="E246" i="5"/>
  <c r="A247" i="5"/>
  <c r="B247" i="5"/>
  <c r="D247" i="5"/>
  <c r="E247" i="5"/>
  <c r="AR250" i="1" s="1"/>
  <c r="A248" i="5"/>
  <c r="B248" i="5"/>
  <c r="D248" i="5"/>
  <c r="E248" i="5"/>
  <c r="A249" i="5"/>
  <c r="B249" i="5"/>
  <c r="D249" i="5"/>
  <c r="E249" i="5"/>
  <c r="AR252" i="1" s="1"/>
  <c r="AC249" i="2" s="1"/>
  <c r="AG247" i="4" s="1"/>
  <c r="A250" i="5"/>
  <c r="B250" i="5"/>
  <c r="D250" i="5"/>
  <c r="E250" i="5"/>
  <c r="AR253" i="1" s="1"/>
  <c r="A251" i="5"/>
  <c r="B251" i="5"/>
  <c r="D251" i="5"/>
  <c r="E251" i="5"/>
  <c r="AR254" i="1" s="1"/>
  <c r="A252" i="5"/>
  <c r="B252" i="5"/>
  <c r="D252" i="5"/>
  <c r="E252" i="5"/>
  <c r="AR255" i="1" s="1"/>
  <c r="AC252" i="2" s="1"/>
  <c r="AG250" i="4" s="1"/>
  <c r="A253" i="5"/>
  <c r="B253" i="5"/>
  <c r="D253" i="5"/>
  <c r="E253" i="5"/>
  <c r="AR256" i="1" s="1"/>
  <c r="AC253" i="2" s="1"/>
  <c r="AG251" i="4" s="1"/>
  <c r="A254" i="5"/>
  <c r="B254" i="5"/>
  <c r="D254" i="5"/>
  <c r="E254" i="5"/>
  <c r="AR257" i="1" s="1"/>
  <c r="A255" i="5"/>
  <c r="B255" i="5"/>
  <c r="D255" i="5"/>
  <c r="E255" i="5"/>
  <c r="AR258" i="1" s="1"/>
  <c r="A256" i="5"/>
  <c r="B256" i="5"/>
  <c r="D256" i="5"/>
  <c r="E256" i="5"/>
  <c r="AR259" i="1" s="1"/>
  <c r="AC256" i="2" s="1"/>
  <c r="AG254" i="4" s="1"/>
  <c r="A257" i="5"/>
  <c r="B257" i="5"/>
  <c r="D257" i="5"/>
  <c r="E257" i="5"/>
  <c r="AR260" i="1" s="1"/>
  <c r="AC257" i="2" s="1"/>
  <c r="AG255" i="4" s="1"/>
  <c r="A258" i="5"/>
  <c r="B258" i="5"/>
  <c r="D258" i="5"/>
  <c r="E258" i="5"/>
  <c r="AR261" i="1" s="1"/>
  <c r="A259" i="5"/>
  <c r="B259" i="5"/>
  <c r="D259" i="5"/>
  <c r="E259" i="5"/>
  <c r="AR262" i="1" s="1"/>
  <c r="A260" i="5"/>
  <c r="B260" i="5"/>
  <c r="D260" i="5"/>
  <c r="E260" i="5"/>
  <c r="AR263" i="1" s="1"/>
  <c r="AC260" i="2" s="1"/>
  <c r="AG258" i="4" s="1"/>
  <c r="A261" i="5"/>
  <c r="B261" i="5"/>
  <c r="D261" i="5"/>
  <c r="E261" i="5"/>
  <c r="AR264" i="1" s="1"/>
  <c r="AC261" i="2" s="1"/>
  <c r="AG259" i="4" s="1"/>
  <c r="A262" i="5"/>
  <c r="B262" i="5"/>
  <c r="D262" i="5"/>
  <c r="E262" i="5"/>
  <c r="AR265" i="1" s="1"/>
  <c r="A263" i="5"/>
  <c r="B263" i="5"/>
  <c r="D263" i="5"/>
  <c r="E263" i="5"/>
  <c r="AR266" i="1" s="1"/>
  <c r="A264" i="5"/>
  <c r="B264" i="5"/>
  <c r="D264" i="5"/>
  <c r="E264" i="5"/>
  <c r="AR267" i="1" s="1"/>
  <c r="A265" i="5"/>
  <c r="B265" i="5"/>
  <c r="D265" i="5"/>
  <c r="E265" i="5"/>
  <c r="AR268" i="1" s="1"/>
  <c r="AC265" i="2" s="1"/>
  <c r="AG263" i="4" s="1"/>
  <c r="A266" i="5"/>
  <c r="B266" i="5"/>
  <c r="D266" i="5"/>
  <c r="E266" i="5"/>
  <c r="AR269" i="1" s="1"/>
  <c r="A267" i="5"/>
  <c r="B267" i="5"/>
  <c r="D267" i="5"/>
  <c r="E267" i="5"/>
  <c r="AR270" i="1" s="1"/>
  <c r="A268" i="5"/>
  <c r="B268" i="5"/>
  <c r="D268" i="5"/>
  <c r="E268" i="5"/>
  <c r="AR271" i="1" s="1"/>
  <c r="AC268" i="2" s="1"/>
  <c r="AG266" i="4" s="1"/>
  <c r="A269" i="5"/>
  <c r="B269" i="5"/>
  <c r="D269" i="5"/>
  <c r="E269" i="5"/>
  <c r="AR272" i="1" s="1"/>
  <c r="AC269" i="2" s="1"/>
  <c r="AG267" i="4" s="1"/>
  <c r="A270" i="5"/>
  <c r="B270" i="5"/>
  <c r="D270" i="5"/>
  <c r="E270" i="5"/>
  <c r="AR273" i="1" s="1"/>
  <c r="A271" i="5"/>
  <c r="B271" i="5"/>
  <c r="D271" i="5"/>
  <c r="E271" i="5"/>
  <c r="AR274" i="1" s="1"/>
  <c r="A272" i="5"/>
  <c r="B272" i="5"/>
  <c r="D272" i="5"/>
  <c r="E272" i="5"/>
  <c r="AR275" i="1" s="1"/>
  <c r="AC272" i="2" s="1"/>
  <c r="AG270" i="4" s="1"/>
  <c r="A273" i="5"/>
  <c r="B273" i="5"/>
  <c r="D273" i="5"/>
  <c r="E273" i="5"/>
  <c r="AR276" i="1" s="1"/>
  <c r="AC273" i="2" s="1"/>
  <c r="AG271" i="4" s="1"/>
  <c r="A274" i="5"/>
  <c r="B274" i="5"/>
  <c r="D274" i="5"/>
  <c r="E274" i="5"/>
  <c r="AR277" i="1" s="1"/>
  <c r="AC274" i="2" s="1"/>
  <c r="AG272" i="4" s="1"/>
  <c r="A275" i="5"/>
  <c r="B275" i="5"/>
  <c r="D275" i="5"/>
  <c r="E275" i="5"/>
  <c r="AR278" i="1" s="1"/>
  <c r="AC275" i="2" s="1"/>
  <c r="AG273" i="4" s="1"/>
  <c r="A276" i="5"/>
  <c r="B276" i="5"/>
  <c r="D276" i="5"/>
  <c r="E276" i="5"/>
  <c r="AR279" i="1" s="1"/>
  <c r="A277" i="5"/>
  <c r="B277" i="5"/>
  <c r="D277" i="5"/>
  <c r="E277" i="5"/>
  <c r="AR280" i="1" s="1"/>
  <c r="AC277" i="2" s="1"/>
  <c r="AG275" i="4" s="1"/>
  <c r="A278" i="5"/>
  <c r="B278" i="5"/>
  <c r="D278" i="5"/>
  <c r="E278" i="5"/>
  <c r="AR281" i="1" s="1"/>
  <c r="A279" i="5"/>
  <c r="B279" i="5"/>
  <c r="D279" i="5"/>
  <c r="E279" i="5"/>
  <c r="AR282" i="1" s="1"/>
  <c r="AC279" i="2" s="1"/>
  <c r="AG277" i="4" s="1"/>
  <c r="A280" i="5"/>
  <c r="B280" i="5"/>
  <c r="D280" i="5"/>
  <c r="E280" i="5"/>
  <c r="AR283" i="1" s="1"/>
  <c r="AC280" i="2" s="1"/>
  <c r="AG278" i="4" s="1"/>
  <c r="A281" i="5"/>
  <c r="B281" i="5"/>
  <c r="D281" i="5"/>
  <c r="E281" i="5"/>
  <c r="AR284" i="1" s="1"/>
  <c r="AC281" i="2" s="1"/>
  <c r="AG279" i="4" s="1"/>
  <c r="A282" i="5"/>
  <c r="B282" i="5"/>
  <c r="D282" i="5"/>
  <c r="E282" i="5"/>
  <c r="AR285" i="1" s="1"/>
  <c r="AC282" i="2" s="1"/>
  <c r="AG280" i="4" s="1"/>
  <c r="A283" i="5"/>
  <c r="B283" i="5"/>
  <c r="D283" i="5"/>
  <c r="E283" i="5"/>
  <c r="AR286" i="1" s="1"/>
  <c r="A284" i="5"/>
  <c r="B284" i="5"/>
  <c r="D284" i="5"/>
  <c r="E284" i="5"/>
  <c r="AR287" i="1" s="1"/>
  <c r="AC284" i="2" s="1"/>
  <c r="AG282" i="4" s="1"/>
  <c r="A285" i="5"/>
  <c r="B285" i="5"/>
  <c r="D285" i="5"/>
  <c r="E285" i="5"/>
  <c r="AR288" i="1" s="1"/>
  <c r="AC285" i="2" s="1"/>
  <c r="AG283" i="4" s="1"/>
  <c r="A286" i="5"/>
  <c r="B286" i="5"/>
  <c r="D286" i="5"/>
  <c r="E286" i="5"/>
  <c r="AR289" i="1" s="1"/>
  <c r="A287" i="5"/>
  <c r="B287" i="5"/>
  <c r="D287" i="5"/>
  <c r="E287" i="5"/>
  <c r="AR290" i="1" s="1"/>
  <c r="AC287" i="2" s="1"/>
  <c r="AG285" i="4" s="1"/>
  <c r="A288" i="5"/>
  <c r="B288" i="5"/>
  <c r="D288" i="5"/>
  <c r="E288" i="5"/>
  <c r="AR291" i="1" s="1"/>
  <c r="AC288" i="2" s="1"/>
  <c r="AG286" i="4" s="1"/>
  <c r="A289" i="5"/>
  <c r="B289" i="5"/>
  <c r="D289" i="5"/>
  <c r="E289" i="5"/>
  <c r="AR292" i="1" s="1"/>
  <c r="AC289" i="2" s="1"/>
  <c r="AG287" i="4" s="1"/>
  <c r="A290" i="5"/>
  <c r="B290" i="5"/>
  <c r="D290" i="5"/>
  <c r="E290" i="5"/>
  <c r="AR293" i="1" s="1"/>
  <c r="AC290" i="2" s="1"/>
  <c r="AG288" i="4" s="1"/>
  <c r="A291" i="5"/>
  <c r="B291" i="5"/>
  <c r="D291" i="5"/>
  <c r="E291" i="5"/>
  <c r="AR294" i="1" s="1"/>
  <c r="A292" i="5"/>
  <c r="B292" i="5"/>
  <c r="D292" i="5"/>
  <c r="E292" i="5"/>
  <c r="AR295" i="1" s="1"/>
  <c r="A293" i="5"/>
  <c r="B293" i="5"/>
  <c r="D293" i="5"/>
  <c r="E293" i="5"/>
  <c r="AR296" i="1" s="1"/>
  <c r="AC293" i="2" s="1"/>
  <c r="AG291" i="4" s="1"/>
  <c r="A294" i="5"/>
  <c r="B294" i="5"/>
  <c r="D294" i="5"/>
  <c r="E294" i="5"/>
  <c r="AR297" i="1" s="1"/>
  <c r="AC294" i="2" s="1"/>
  <c r="AG292" i="4" s="1"/>
  <c r="A295" i="5"/>
  <c r="B295" i="5"/>
  <c r="D295" i="5"/>
  <c r="E295" i="5"/>
  <c r="AR298" i="1" s="1"/>
  <c r="AC295" i="2" s="1"/>
  <c r="AG293" i="4" s="1"/>
  <c r="A296" i="5"/>
  <c r="B296" i="5"/>
  <c r="D296" i="5"/>
  <c r="E296" i="5"/>
  <c r="AR299" i="1" s="1"/>
  <c r="AC296" i="2" s="1"/>
  <c r="AG294" i="4" s="1"/>
  <c r="A297" i="5"/>
  <c r="B297" i="5"/>
  <c r="D297" i="5"/>
  <c r="E297" i="5"/>
  <c r="AR300" i="1" s="1"/>
  <c r="AC297" i="2" s="1"/>
  <c r="AG295" i="4" s="1"/>
  <c r="A298" i="5"/>
  <c r="B298" i="5"/>
  <c r="D298" i="5"/>
  <c r="E298" i="5"/>
  <c r="AR301" i="1" s="1"/>
  <c r="AC298" i="2" s="1"/>
  <c r="AG296" i="4" s="1"/>
  <c r="D247" i="4"/>
  <c r="H247" i="4"/>
  <c r="I247" i="4"/>
  <c r="M247" i="4"/>
  <c r="AQ247" i="4"/>
  <c r="D248" i="4"/>
  <c r="H248" i="4"/>
  <c r="I248" i="4"/>
  <c r="M248" i="4"/>
  <c r="AQ248" i="4"/>
  <c r="D249" i="4"/>
  <c r="H249" i="4"/>
  <c r="I249" i="4"/>
  <c r="M249" i="4"/>
  <c r="AQ249" i="4"/>
  <c r="D250" i="4"/>
  <c r="H250" i="4"/>
  <c r="I250" i="4"/>
  <c r="M250" i="4"/>
  <c r="N250" i="4" s="1"/>
  <c r="O250" i="4" s="1"/>
  <c r="AQ250" i="4"/>
  <c r="D251" i="4"/>
  <c r="H251" i="4"/>
  <c r="I251" i="4"/>
  <c r="M251" i="4"/>
  <c r="AQ251" i="4"/>
  <c r="D252" i="4"/>
  <c r="H252" i="4"/>
  <c r="I252" i="4"/>
  <c r="M252" i="4"/>
  <c r="AQ252" i="4"/>
  <c r="D253" i="4"/>
  <c r="H253" i="4"/>
  <c r="I253" i="4"/>
  <c r="M253" i="4"/>
  <c r="AQ253" i="4"/>
  <c r="D254" i="4"/>
  <c r="H254" i="4"/>
  <c r="I254" i="4"/>
  <c r="M254" i="4"/>
  <c r="AQ254" i="4"/>
  <c r="D255" i="4"/>
  <c r="H255" i="4"/>
  <c r="I255" i="4"/>
  <c r="M255" i="4"/>
  <c r="AQ255" i="4"/>
  <c r="D256" i="4"/>
  <c r="H256" i="4"/>
  <c r="I256" i="4"/>
  <c r="M256" i="4"/>
  <c r="AQ256" i="4"/>
  <c r="D257" i="4"/>
  <c r="H257" i="4"/>
  <c r="I257" i="4"/>
  <c r="M257" i="4"/>
  <c r="AQ257" i="4"/>
  <c r="D258" i="4"/>
  <c r="H258" i="4"/>
  <c r="I258" i="4"/>
  <c r="M258" i="4"/>
  <c r="AQ258" i="4"/>
  <c r="D259" i="4"/>
  <c r="H259" i="4"/>
  <c r="I259" i="4"/>
  <c r="M259" i="4"/>
  <c r="AQ259" i="4"/>
  <c r="D260" i="4"/>
  <c r="H260" i="4"/>
  <c r="I260" i="4"/>
  <c r="M260" i="4"/>
  <c r="AQ260" i="4"/>
  <c r="D261" i="4"/>
  <c r="H261" i="4"/>
  <c r="I261" i="4"/>
  <c r="M261" i="4"/>
  <c r="AQ261" i="4"/>
  <c r="D262" i="4"/>
  <c r="H262" i="4"/>
  <c r="I262" i="4"/>
  <c r="N262" i="4" s="1"/>
  <c r="O262" i="4" s="1"/>
  <c r="M262" i="4"/>
  <c r="AQ262" i="4"/>
  <c r="D263" i="4"/>
  <c r="H263" i="4"/>
  <c r="I263" i="4"/>
  <c r="M263" i="4"/>
  <c r="AQ263" i="4"/>
  <c r="D264" i="4"/>
  <c r="H264" i="4"/>
  <c r="I264" i="4"/>
  <c r="M264" i="4"/>
  <c r="AQ264" i="4"/>
  <c r="D265" i="4"/>
  <c r="H265" i="4"/>
  <c r="I265" i="4"/>
  <c r="M265" i="4"/>
  <c r="AQ265" i="4"/>
  <c r="D266" i="4"/>
  <c r="H266" i="4"/>
  <c r="I266" i="4"/>
  <c r="M266" i="4"/>
  <c r="AQ266" i="4"/>
  <c r="D267" i="4"/>
  <c r="H267" i="4"/>
  <c r="I267" i="4"/>
  <c r="M267" i="4"/>
  <c r="AQ267" i="4"/>
  <c r="D268" i="4"/>
  <c r="H268" i="4"/>
  <c r="I268" i="4"/>
  <c r="M268" i="4"/>
  <c r="AQ268" i="4"/>
  <c r="D269" i="4"/>
  <c r="H269" i="4"/>
  <c r="I269" i="4"/>
  <c r="M269" i="4"/>
  <c r="N269" i="4" s="1"/>
  <c r="O269" i="4" s="1"/>
  <c r="AP269" i="4" s="1"/>
  <c r="AQ269" i="4"/>
  <c r="D270" i="4"/>
  <c r="H270" i="4"/>
  <c r="I270" i="4"/>
  <c r="M270" i="4"/>
  <c r="AQ270" i="4"/>
  <c r="D271" i="4"/>
  <c r="H271" i="4"/>
  <c r="I271" i="4"/>
  <c r="M271" i="4"/>
  <c r="AQ271" i="4"/>
  <c r="D272" i="4"/>
  <c r="H272" i="4"/>
  <c r="I272" i="4"/>
  <c r="M272" i="4"/>
  <c r="AQ272" i="4"/>
  <c r="D273" i="4"/>
  <c r="H273" i="4"/>
  <c r="I273" i="4"/>
  <c r="M273" i="4"/>
  <c r="AQ273" i="4"/>
  <c r="D274" i="4"/>
  <c r="H274" i="4"/>
  <c r="I274" i="4"/>
  <c r="M274" i="4"/>
  <c r="AQ274" i="4"/>
  <c r="D275" i="4"/>
  <c r="H275" i="4"/>
  <c r="I275" i="4"/>
  <c r="M275" i="4"/>
  <c r="AQ275" i="4"/>
  <c r="D276" i="4"/>
  <c r="H276" i="4"/>
  <c r="I276" i="4"/>
  <c r="M276" i="4"/>
  <c r="AQ276" i="4"/>
  <c r="D277" i="4"/>
  <c r="H277" i="4"/>
  <c r="I277" i="4"/>
  <c r="M277" i="4"/>
  <c r="AQ277" i="4"/>
  <c r="D278" i="4"/>
  <c r="H278" i="4"/>
  <c r="I278" i="4"/>
  <c r="M278" i="4"/>
  <c r="AQ278" i="4"/>
  <c r="D279" i="4"/>
  <c r="H279" i="4"/>
  <c r="I279" i="4"/>
  <c r="M279" i="4"/>
  <c r="AQ279" i="4"/>
  <c r="D280" i="4"/>
  <c r="H280" i="4"/>
  <c r="I280" i="4"/>
  <c r="M280" i="4"/>
  <c r="AQ280" i="4"/>
  <c r="D281" i="4"/>
  <c r="H281" i="4"/>
  <c r="I281" i="4"/>
  <c r="M281" i="4"/>
  <c r="AQ281" i="4"/>
  <c r="D282" i="4"/>
  <c r="H282" i="4"/>
  <c r="I282" i="4"/>
  <c r="M282" i="4"/>
  <c r="AQ282" i="4"/>
  <c r="D283" i="4"/>
  <c r="H283" i="4"/>
  <c r="I283" i="4"/>
  <c r="M283" i="4"/>
  <c r="AQ283" i="4"/>
  <c r="D284" i="4"/>
  <c r="H284" i="4"/>
  <c r="I284" i="4"/>
  <c r="M284" i="4"/>
  <c r="AQ284" i="4"/>
  <c r="D285" i="4"/>
  <c r="H285" i="4"/>
  <c r="I285" i="4"/>
  <c r="M285" i="4"/>
  <c r="AQ285" i="4"/>
  <c r="D286" i="4"/>
  <c r="H286" i="4"/>
  <c r="I286" i="4"/>
  <c r="M286" i="4"/>
  <c r="AQ286" i="4"/>
  <c r="D287" i="4"/>
  <c r="H287" i="4"/>
  <c r="I287" i="4"/>
  <c r="M287" i="4"/>
  <c r="AQ287" i="4"/>
  <c r="D288" i="4"/>
  <c r="H288" i="4"/>
  <c r="I288" i="4"/>
  <c r="M288" i="4"/>
  <c r="AQ288" i="4"/>
  <c r="D289" i="4"/>
  <c r="H289" i="4"/>
  <c r="I289" i="4"/>
  <c r="M289" i="4"/>
  <c r="AQ289" i="4"/>
  <c r="D290" i="4"/>
  <c r="H290" i="4"/>
  <c r="I290" i="4"/>
  <c r="M290" i="4"/>
  <c r="AQ290" i="4"/>
  <c r="D291" i="4"/>
  <c r="H291" i="4"/>
  <c r="I291" i="4"/>
  <c r="M291" i="4"/>
  <c r="AQ291" i="4"/>
  <c r="D292" i="4"/>
  <c r="H292" i="4"/>
  <c r="I292" i="4"/>
  <c r="N292" i="4" s="1"/>
  <c r="O292" i="4" s="1"/>
  <c r="M292" i="4"/>
  <c r="AQ292" i="4"/>
  <c r="D293" i="4"/>
  <c r="H293" i="4"/>
  <c r="I293" i="4"/>
  <c r="M293" i="4"/>
  <c r="AQ293" i="4"/>
  <c r="D294" i="4"/>
  <c r="H294" i="4"/>
  <c r="I294" i="4"/>
  <c r="M294" i="4"/>
  <c r="AQ294" i="4"/>
  <c r="D295" i="4"/>
  <c r="H295" i="4"/>
  <c r="I295" i="4"/>
  <c r="M295" i="4"/>
  <c r="AQ295" i="4"/>
  <c r="D296" i="4"/>
  <c r="H296" i="4"/>
  <c r="I296" i="4"/>
  <c r="N296" i="4" s="1"/>
  <c r="O296" i="4" s="1"/>
  <c r="M296" i="4"/>
  <c r="AQ296" i="4"/>
  <c r="D297" i="4"/>
  <c r="H297" i="4"/>
  <c r="I297" i="4"/>
  <c r="M297" i="4"/>
  <c r="AQ297" i="4"/>
  <c r="D298" i="4"/>
  <c r="H298" i="4"/>
  <c r="I298" i="4"/>
  <c r="M298" i="4"/>
  <c r="AQ298" i="4"/>
  <c r="D299" i="4"/>
  <c r="H299" i="4"/>
  <c r="I299" i="4"/>
  <c r="M299" i="4"/>
  <c r="AQ299" i="4"/>
  <c r="D300" i="4"/>
  <c r="H300" i="4"/>
  <c r="I300" i="4"/>
  <c r="M300" i="4"/>
  <c r="AQ300" i="4"/>
  <c r="D301" i="4"/>
  <c r="H301" i="4"/>
  <c r="I301" i="4"/>
  <c r="M301" i="4"/>
  <c r="AQ301" i="4"/>
  <c r="D302" i="4"/>
  <c r="H302" i="4"/>
  <c r="I302" i="4"/>
  <c r="M302" i="4"/>
  <c r="AQ302" i="4"/>
  <c r="D303" i="4"/>
  <c r="H303" i="4"/>
  <c r="I303" i="4"/>
  <c r="M303" i="4"/>
  <c r="AQ303" i="4"/>
  <c r="D304" i="4"/>
  <c r="H304" i="4"/>
  <c r="I304" i="4"/>
  <c r="N304" i="4" s="1"/>
  <c r="O304" i="4" s="1"/>
  <c r="M304" i="4"/>
  <c r="AQ304" i="4"/>
  <c r="D305" i="4"/>
  <c r="H305" i="4"/>
  <c r="I305" i="4"/>
  <c r="M305" i="4"/>
  <c r="AQ305" i="4"/>
  <c r="D306" i="4"/>
  <c r="H306" i="4"/>
  <c r="I306" i="4"/>
  <c r="M306" i="4"/>
  <c r="AQ306" i="4"/>
  <c r="D307" i="4"/>
  <c r="H307" i="4"/>
  <c r="I307" i="4"/>
  <c r="M307" i="4"/>
  <c r="AQ307" i="4"/>
  <c r="D308" i="4"/>
  <c r="H308" i="4"/>
  <c r="I308" i="4"/>
  <c r="M308" i="4"/>
  <c r="AQ308" i="4"/>
  <c r="D309" i="4"/>
  <c r="H309" i="4"/>
  <c r="I309" i="4"/>
  <c r="M309" i="4"/>
  <c r="AQ309" i="4"/>
  <c r="D310" i="4"/>
  <c r="H310" i="4"/>
  <c r="I310" i="4"/>
  <c r="M310" i="4"/>
  <c r="AQ310" i="4"/>
  <c r="D12" i="4"/>
  <c r="H12" i="4"/>
  <c r="I12" i="4"/>
  <c r="M12" i="4"/>
  <c r="AQ12" i="4"/>
  <c r="D13" i="4"/>
  <c r="H13" i="4"/>
  <c r="I13" i="4"/>
  <c r="M13" i="4"/>
  <c r="AQ13" i="4"/>
  <c r="D14" i="4"/>
  <c r="H14" i="4"/>
  <c r="I14" i="4"/>
  <c r="M14" i="4"/>
  <c r="AQ14" i="4"/>
  <c r="D15" i="4"/>
  <c r="H15" i="4"/>
  <c r="I15" i="4"/>
  <c r="M15" i="4"/>
  <c r="AQ15" i="4"/>
  <c r="D16" i="4"/>
  <c r="H16" i="4"/>
  <c r="I16" i="4"/>
  <c r="M16" i="4"/>
  <c r="AQ16" i="4"/>
  <c r="D17" i="4"/>
  <c r="H17" i="4"/>
  <c r="I17" i="4"/>
  <c r="M17" i="4"/>
  <c r="AQ17" i="4"/>
  <c r="D18" i="4"/>
  <c r="H18" i="4"/>
  <c r="I18" i="4"/>
  <c r="M18" i="4"/>
  <c r="AQ18" i="4"/>
  <c r="D19" i="4"/>
  <c r="H19" i="4"/>
  <c r="I19" i="4"/>
  <c r="M19" i="4"/>
  <c r="AQ19" i="4"/>
  <c r="D20" i="4"/>
  <c r="H20" i="4"/>
  <c r="I20" i="4"/>
  <c r="M20" i="4"/>
  <c r="AQ20" i="4"/>
  <c r="D21" i="4"/>
  <c r="H21" i="4"/>
  <c r="I21" i="4"/>
  <c r="M21" i="4"/>
  <c r="AQ21" i="4"/>
  <c r="D22" i="4"/>
  <c r="H22" i="4"/>
  <c r="I22" i="4"/>
  <c r="M22" i="4"/>
  <c r="AQ22" i="4"/>
  <c r="D23" i="4"/>
  <c r="H23" i="4"/>
  <c r="I23" i="4"/>
  <c r="M23" i="4"/>
  <c r="AQ23" i="4"/>
  <c r="D24" i="4"/>
  <c r="H24" i="4"/>
  <c r="I24" i="4"/>
  <c r="M24" i="4"/>
  <c r="AQ24" i="4"/>
  <c r="D25" i="4"/>
  <c r="H25" i="4"/>
  <c r="I25" i="4"/>
  <c r="M25" i="4"/>
  <c r="AQ25" i="4"/>
  <c r="D26" i="4"/>
  <c r="H26" i="4"/>
  <c r="I26" i="4"/>
  <c r="M26" i="4"/>
  <c r="AQ26" i="4"/>
  <c r="D27" i="4"/>
  <c r="H27" i="4"/>
  <c r="I27" i="4"/>
  <c r="M27" i="4"/>
  <c r="AQ27" i="4"/>
  <c r="D28" i="4"/>
  <c r="H28" i="4"/>
  <c r="I28" i="4"/>
  <c r="M28" i="4"/>
  <c r="AQ28" i="4"/>
  <c r="D29" i="4"/>
  <c r="H29" i="4"/>
  <c r="I29" i="4"/>
  <c r="M29" i="4"/>
  <c r="AQ29" i="4"/>
  <c r="D30" i="4"/>
  <c r="H30" i="4"/>
  <c r="I30" i="4"/>
  <c r="M30" i="4"/>
  <c r="AQ30" i="4"/>
  <c r="D31" i="4"/>
  <c r="H31" i="4"/>
  <c r="I31" i="4"/>
  <c r="M31" i="4"/>
  <c r="AQ31" i="4"/>
  <c r="D32" i="4"/>
  <c r="H32" i="4"/>
  <c r="I32" i="4"/>
  <c r="M32" i="4"/>
  <c r="N32" i="4" s="1"/>
  <c r="O32" i="4" s="1"/>
  <c r="AQ32" i="4"/>
  <c r="D33" i="4"/>
  <c r="H33" i="4"/>
  <c r="I33" i="4"/>
  <c r="M33" i="4"/>
  <c r="AQ33" i="4"/>
  <c r="D34" i="4"/>
  <c r="H34" i="4"/>
  <c r="I34" i="4"/>
  <c r="M34" i="4"/>
  <c r="AQ34" i="4"/>
  <c r="D35" i="4"/>
  <c r="H35" i="4"/>
  <c r="I35" i="4"/>
  <c r="M35" i="4"/>
  <c r="AQ35" i="4"/>
  <c r="D36" i="4"/>
  <c r="H36" i="4"/>
  <c r="I36" i="4"/>
  <c r="M36" i="4"/>
  <c r="AQ36" i="4"/>
  <c r="D37" i="4"/>
  <c r="H37" i="4"/>
  <c r="I37" i="4"/>
  <c r="M37" i="4"/>
  <c r="AQ37" i="4"/>
  <c r="D38" i="4"/>
  <c r="H38" i="4"/>
  <c r="I38" i="4"/>
  <c r="M38" i="4"/>
  <c r="AQ38" i="4"/>
  <c r="D39" i="4"/>
  <c r="H39" i="4"/>
  <c r="I39" i="4"/>
  <c r="M39" i="4"/>
  <c r="AQ39" i="4"/>
  <c r="D40" i="4"/>
  <c r="H40" i="4"/>
  <c r="I40" i="4"/>
  <c r="M40" i="4"/>
  <c r="N40" i="4" s="1"/>
  <c r="O40" i="4" s="1"/>
  <c r="AQ40" i="4"/>
  <c r="D41" i="4"/>
  <c r="H41" i="4"/>
  <c r="I41" i="4"/>
  <c r="M41" i="4"/>
  <c r="AQ41" i="4"/>
  <c r="D42" i="4"/>
  <c r="H42" i="4"/>
  <c r="I42" i="4"/>
  <c r="M42" i="4"/>
  <c r="AQ42" i="4"/>
  <c r="D43" i="4"/>
  <c r="H43" i="4"/>
  <c r="I43" i="4"/>
  <c r="M43" i="4"/>
  <c r="AQ43" i="4"/>
  <c r="D44" i="4"/>
  <c r="H44" i="4"/>
  <c r="I44" i="4"/>
  <c r="M44" i="4"/>
  <c r="AQ44" i="4"/>
  <c r="D45" i="4"/>
  <c r="H45" i="4"/>
  <c r="I45" i="4"/>
  <c r="M45" i="4"/>
  <c r="AQ45" i="4"/>
  <c r="D46" i="4"/>
  <c r="H46" i="4"/>
  <c r="I46" i="4"/>
  <c r="M46" i="4"/>
  <c r="AQ46" i="4"/>
  <c r="D47" i="4"/>
  <c r="H47" i="4"/>
  <c r="I47" i="4"/>
  <c r="M47" i="4"/>
  <c r="AQ47" i="4"/>
  <c r="D48" i="4"/>
  <c r="H48" i="4"/>
  <c r="I48" i="4"/>
  <c r="M48" i="4"/>
  <c r="AQ48" i="4"/>
  <c r="D49" i="4"/>
  <c r="H49" i="4"/>
  <c r="I49" i="4"/>
  <c r="M49" i="4"/>
  <c r="AQ49" i="4"/>
  <c r="D50" i="4"/>
  <c r="H50" i="4"/>
  <c r="I50" i="4"/>
  <c r="M50" i="4"/>
  <c r="AQ50" i="4"/>
  <c r="D51" i="4"/>
  <c r="H51" i="4"/>
  <c r="I51" i="4"/>
  <c r="M51" i="4"/>
  <c r="AQ51" i="4"/>
  <c r="D52" i="4"/>
  <c r="H52" i="4"/>
  <c r="I52" i="4"/>
  <c r="M52" i="4"/>
  <c r="AQ52" i="4"/>
  <c r="D53" i="4"/>
  <c r="H53" i="4"/>
  <c r="I53" i="4"/>
  <c r="M53" i="4"/>
  <c r="AQ53" i="4"/>
  <c r="D54" i="4"/>
  <c r="H54" i="4"/>
  <c r="I54" i="4"/>
  <c r="M54" i="4"/>
  <c r="AQ54" i="4"/>
  <c r="D55" i="4"/>
  <c r="H55" i="4"/>
  <c r="I55" i="4"/>
  <c r="M55" i="4"/>
  <c r="AQ55" i="4"/>
  <c r="D56" i="4"/>
  <c r="H56" i="4"/>
  <c r="I56" i="4"/>
  <c r="M56" i="4"/>
  <c r="AQ56" i="4"/>
  <c r="D57" i="4"/>
  <c r="H57" i="4"/>
  <c r="I57" i="4"/>
  <c r="M57" i="4"/>
  <c r="AQ57" i="4"/>
  <c r="D58" i="4"/>
  <c r="H58" i="4"/>
  <c r="I58" i="4"/>
  <c r="M58" i="4"/>
  <c r="AQ58" i="4"/>
  <c r="D59" i="4"/>
  <c r="H59" i="4"/>
  <c r="I59" i="4"/>
  <c r="M59" i="4"/>
  <c r="AQ59" i="4"/>
  <c r="D60" i="4"/>
  <c r="H60" i="4"/>
  <c r="I60" i="4"/>
  <c r="M60" i="4"/>
  <c r="AQ60" i="4"/>
  <c r="D61" i="4"/>
  <c r="H61" i="4"/>
  <c r="I61" i="4"/>
  <c r="M61" i="4"/>
  <c r="AQ61" i="4"/>
  <c r="D62" i="4"/>
  <c r="H62" i="4"/>
  <c r="I62" i="4"/>
  <c r="M62" i="4"/>
  <c r="AQ62" i="4"/>
  <c r="D63" i="4"/>
  <c r="H63" i="4"/>
  <c r="I63" i="4"/>
  <c r="M63" i="4"/>
  <c r="AQ63" i="4"/>
  <c r="D64" i="4"/>
  <c r="H64" i="4"/>
  <c r="I64" i="4"/>
  <c r="M64" i="4"/>
  <c r="AQ64" i="4"/>
  <c r="D65" i="4"/>
  <c r="H65" i="4"/>
  <c r="I65" i="4"/>
  <c r="M65" i="4"/>
  <c r="AQ65" i="4"/>
  <c r="D66" i="4"/>
  <c r="H66" i="4"/>
  <c r="I66" i="4"/>
  <c r="M66" i="4"/>
  <c r="AQ66" i="4"/>
  <c r="D67" i="4"/>
  <c r="H67" i="4"/>
  <c r="I67" i="4"/>
  <c r="M67" i="4"/>
  <c r="AQ67" i="4"/>
  <c r="D68" i="4"/>
  <c r="H68" i="4"/>
  <c r="I68" i="4"/>
  <c r="M68" i="4"/>
  <c r="AQ68" i="4"/>
  <c r="D69" i="4"/>
  <c r="H69" i="4"/>
  <c r="I69" i="4"/>
  <c r="M69" i="4"/>
  <c r="AQ69" i="4"/>
  <c r="D70" i="4"/>
  <c r="H70" i="4"/>
  <c r="I70" i="4"/>
  <c r="M70" i="4"/>
  <c r="AQ70" i="4"/>
  <c r="D71" i="4"/>
  <c r="H71" i="4"/>
  <c r="I71" i="4"/>
  <c r="M71" i="4"/>
  <c r="AQ71" i="4"/>
  <c r="D72" i="4"/>
  <c r="H72" i="4"/>
  <c r="I72" i="4"/>
  <c r="M72" i="4"/>
  <c r="AQ72" i="4"/>
  <c r="D73" i="4"/>
  <c r="H73" i="4"/>
  <c r="I73" i="4"/>
  <c r="M73" i="4"/>
  <c r="AQ73" i="4"/>
  <c r="D74" i="4"/>
  <c r="H74" i="4"/>
  <c r="I74" i="4"/>
  <c r="M74" i="4"/>
  <c r="AQ74" i="4"/>
  <c r="D75" i="4"/>
  <c r="H75" i="4"/>
  <c r="I75" i="4"/>
  <c r="M75" i="4"/>
  <c r="AQ75" i="4"/>
  <c r="D76" i="4"/>
  <c r="H76" i="4"/>
  <c r="I76" i="4"/>
  <c r="M76" i="4"/>
  <c r="AQ76" i="4"/>
  <c r="D77" i="4"/>
  <c r="H77" i="4"/>
  <c r="I77" i="4"/>
  <c r="M77" i="4"/>
  <c r="AQ77" i="4"/>
  <c r="D78" i="4"/>
  <c r="H78" i="4"/>
  <c r="I78" i="4"/>
  <c r="M78" i="4"/>
  <c r="AQ78" i="4"/>
  <c r="D79" i="4"/>
  <c r="H79" i="4"/>
  <c r="I79" i="4"/>
  <c r="M79" i="4"/>
  <c r="AQ79" i="4"/>
  <c r="D80" i="4"/>
  <c r="H80" i="4"/>
  <c r="I80" i="4"/>
  <c r="M80" i="4"/>
  <c r="AQ80" i="4"/>
  <c r="D81" i="4"/>
  <c r="H81" i="4"/>
  <c r="I81" i="4"/>
  <c r="M81" i="4"/>
  <c r="AQ81" i="4"/>
  <c r="D82" i="4"/>
  <c r="H82" i="4"/>
  <c r="I82" i="4"/>
  <c r="M82" i="4"/>
  <c r="AQ82" i="4"/>
  <c r="D83" i="4"/>
  <c r="H83" i="4"/>
  <c r="I83" i="4"/>
  <c r="M83" i="4"/>
  <c r="AQ83" i="4"/>
  <c r="D84" i="4"/>
  <c r="H84" i="4"/>
  <c r="I84" i="4"/>
  <c r="M84" i="4"/>
  <c r="AQ84" i="4"/>
  <c r="D85" i="4"/>
  <c r="H85" i="4"/>
  <c r="I85" i="4"/>
  <c r="M85" i="4"/>
  <c r="AQ85" i="4"/>
  <c r="D86" i="4"/>
  <c r="H86" i="4"/>
  <c r="I86" i="4"/>
  <c r="M86" i="4"/>
  <c r="AQ86" i="4"/>
  <c r="D87" i="4"/>
  <c r="H87" i="4"/>
  <c r="I87" i="4"/>
  <c r="M87" i="4"/>
  <c r="AQ87" i="4"/>
  <c r="D88" i="4"/>
  <c r="H88" i="4"/>
  <c r="I88" i="4"/>
  <c r="M88" i="4"/>
  <c r="AQ88" i="4"/>
  <c r="D89" i="4"/>
  <c r="H89" i="4"/>
  <c r="I89" i="4"/>
  <c r="M89" i="4"/>
  <c r="AQ89" i="4"/>
  <c r="D90" i="4"/>
  <c r="H90" i="4"/>
  <c r="I90" i="4"/>
  <c r="M90" i="4"/>
  <c r="AQ90" i="4"/>
  <c r="D91" i="4"/>
  <c r="H91" i="4"/>
  <c r="I91" i="4"/>
  <c r="M91" i="4"/>
  <c r="AQ91" i="4"/>
  <c r="D92" i="4"/>
  <c r="H92" i="4"/>
  <c r="I92" i="4"/>
  <c r="M92" i="4"/>
  <c r="AQ92" i="4"/>
  <c r="D93" i="4"/>
  <c r="H93" i="4"/>
  <c r="I93" i="4"/>
  <c r="M93" i="4"/>
  <c r="AQ93" i="4"/>
  <c r="D94" i="4"/>
  <c r="H94" i="4"/>
  <c r="I94" i="4"/>
  <c r="M94" i="4"/>
  <c r="AQ94" i="4"/>
  <c r="D95" i="4"/>
  <c r="H95" i="4"/>
  <c r="I95" i="4"/>
  <c r="M95" i="4"/>
  <c r="AQ95" i="4"/>
  <c r="D96" i="4"/>
  <c r="H96" i="4"/>
  <c r="I96" i="4"/>
  <c r="M96" i="4"/>
  <c r="AQ96" i="4"/>
  <c r="D97" i="4"/>
  <c r="H97" i="4"/>
  <c r="I97" i="4"/>
  <c r="M97" i="4"/>
  <c r="AQ97" i="4"/>
  <c r="D98" i="4"/>
  <c r="H98" i="4"/>
  <c r="I98" i="4"/>
  <c r="M98" i="4"/>
  <c r="AQ98" i="4"/>
  <c r="D99" i="4"/>
  <c r="H99" i="4"/>
  <c r="I99" i="4"/>
  <c r="M99" i="4"/>
  <c r="AQ99" i="4"/>
  <c r="D100" i="4"/>
  <c r="H100" i="4"/>
  <c r="I100" i="4"/>
  <c r="M100" i="4"/>
  <c r="AQ100" i="4"/>
  <c r="D101" i="4"/>
  <c r="H101" i="4"/>
  <c r="I101" i="4"/>
  <c r="M101" i="4"/>
  <c r="AQ101" i="4"/>
  <c r="D102" i="4"/>
  <c r="H102" i="4"/>
  <c r="I102" i="4"/>
  <c r="M102" i="4"/>
  <c r="AQ102" i="4"/>
  <c r="D103" i="4"/>
  <c r="H103" i="4"/>
  <c r="I103" i="4"/>
  <c r="M103" i="4"/>
  <c r="AQ103" i="4"/>
  <c r="D104" i="4"/>
  <c r="H104" i="4"/>
  <c r="I104" i="4"/>
  <c r="M104" i="4"/>
  <c r="AQ104" i="4"/>
  <c r="D105" i="4"/>
  <c r="H105" i="4"/>
  <c r="I105" i="4"/>
  <c r="M105" i="4"/>
  <c r="AQ105" i="4"/>
  <c r="D106" i="4"/>
  <c r="H106" i="4"/>
  <c r="I106" i="4"/>
  <c r="M106" i="4"/>
  <c r="AQ106" i="4"/>
  <c r="D107" i="4"/>
  <c r="H107" i="4"/>
  <c r="I107" i="4"/>
  <c r="M107" i="4"/>
  <c r="AQ107" i="4"/>
  <c r="D108" i="4"/>
  <c r="H108" i="4"/>
  <c r="I108" i="4"/>
  <c r="M108" i="4"/>
  <c r="AQ108" i="4"/>
  <c r="D109" i="4"/>
  <c r="H109" i="4"/>
  <c r="I109" i="4"/>
  <c r="M109" i="4"/>
  <c r="AQ109" i="4"/>
  <c r="D110" i="4"/>
  <c r="H110" i="4"/>
  <c r="I110" i="4"/>
  <c r="M110" i="4"/>
  <c r="AQ110" i="4"/>
  <c r="D111" i="4"/>
  <c r="H111" i="4"/>
  <c r="I111" i="4"/>
  <c r="M111" i="4"/>
  <c r="AQ111" i="4"/>
  <c r="D112" i="4"/>
  <c r="H112" i="4"/>
  <c r="I112" i="4"/>
  <c r="M112" i="4"/>
  <c r="AQ112" i="4"/>
  <c r="D113" i="4"/>
  <c r="H113" i="4"/>
  <c r="I113" i="4"/>
  <c r="M113" i="4"/>
  <c r="AQ113" i="4"/>
  <c r="D114" i="4"/>
  <c r="H114" i="4"/>
  <c r="I114" i="4"/>
  <c r="M114" i="4"/>
  <c r="AQ114" i="4"/>
  <c r="D115" i="4"/>
  <c r="H115" i="4"/>
  <c r="I115" i="4"/>
  <c r="M115" i="4"/>
  <c r="AQ115" i="4"/>
  <c r="D116" i="4"/>
  <c r="H116" i="4"/>
  <c r="I116" i="4"/>
  <c r="M116" i="4"/>
  <c r="AQ116" i="4"/>
  <c r="D117" i="4"/>
  <c r="H117" i="4"/>
  <c r="I117" i="4"/>
  <c r="M117" i="4"/>
  <c r="AQ117" i="4"/>
  <c r="D118" i="4"/>
  <c r="H118" i="4"/>
  <c r="I118" i="4"/>
  <c r="M118" i="4"/>
  <c r="AQ118" i="4"/>
  <c r="D119" i="4"/>
  <c r="H119" i="4"/>
  <c r="I119" i="4"/>
  <c r="M119" i="4"/>
  <c r="AQ119" i="4"/>
  <c r="D120" i="4"/>
  <c r="H120" i="4"/>
  <c r="I120" i="4"/>
  <c r="M120" i="4"/>
  <c r="AQ120" i="4"/>
  <c r="D121" i="4"/>
  <c r="H121" i="4"/>
  <c r="I121" i="4"/>
  <c r="M121" i="4"/>
  <c r="AQ121" i="4"/>
  <c r="D122" i="4"/>
  <c r="H122" i="4"/>
  <c r="I122" i="4"/>
  <c r="M122" i="4"/>
  <c r="AQ122" i="4"/>
  <c r="D123" i="4"/>
  <c r="H123" i="4"/>
  <c r="I123" i="4"/>
  <c r="M123" i="4"/>
  <c r="AQ123" i="4"/>
  <c r="D124" i="4"/>
  <c r="H124" i="4"/>
  <c r="I124" i="4"/>
  <c r="M124" i="4"/>
  <c r="AQ124" i="4"/>
  <c r="D125" i="4"/>
  <c r="H125" i="4"/>
  <c r="I125" i="4"/>
  <c r="M125" i="4"/>
  <c r="AQ125" i="4"/>
  <c r="D126" i="4"/>
  <c r="H126" i="4"/>
  <c r="I126" i="4"/>
  <c r="M126" i="4"/>
  <c r="AQ126" i="4"/>
  <c r="D127" i="4"/>
  <c r="H127" i="4"/>
  <c r="I127" i="4"/>
  <c r="M127" i="4"/>
  <c r="AQ127" i="4"/>
  <c r="D128" i="4"/>
  <c r="H128" i="4"/>
  <c r="I128" i="4"/>
  <c r="M128" i="4"/>
  <c r="AQ128" i="4"/>
  <c r="D129" i="4"/>
  <c r="H129" i="4"/>
  <c r="I129" i="4"/>
  <c r="M129" i="4"/>
  <c r="AQ129" i="4"/>
  <c r="D130" i="4"/>
  <c r="H130" i="4"/>
  <c r="I130" i="4"/>
  <c r="M130" i="4"/>
  <c r="AQ130" i="4"/>
  <c r="D131" i="4"/>
  <c r="H131" i="4"/>
  <c r="I131" i="4"/>
  <c r="M131" i="4"/>
  <c r="AQ131" i="4"/>
  <c r="D132" i="4"/>
  <c r="H132" i="4"/>
  <c r="I132" i="4"/>
  <c r="M132" i="4"/>
  <c r="AQ132" i="4"/>
  <c r="D133" i="4"/>
  <c r="H133" i="4"/>
  <c r="I133" i="4"/>
  <c r="M133" i="4"/>
  <c r="AQ133" i="4"/>
  <c r="D134" i="4"/>
  <c r="H134" i="4"/>
  <c r="I134" i="4"/>
  <c r="M134" i="4"/>
  <c r="AQ134" i="4"/>
  <c r="D135" i="4"/>
  <c r="H135" i="4"/>
  <c r="I135" i="4"/>
  <c r="M135" i="4"/>
  <c r="AQ135" i="4"/>
  <c r="D136" i="4"/>
  <c r="H136" i="4"/>
  <c r="I136" i="4"/>
  <c r="M136" i="4"/>
  <c r="AQ136" i="4"/>
  <c r="D137" i="4"/>
  <c r="H137" i="4"/>
  <c r="I137" i="4"/>
  <c r="M137" i="4"/>
  <c r="AQ137" i="4"/>
  <c r="D138" i="4"/>
  <c r="H138" i="4"/>
  <c r="I138" i="4"/>
  <c r="M138" i="4"/>
  <c r="AQ138" i="4"/>
  <c r="D139" i="4"/>
  <c r="H139" i="4"/>
  <c r="I139" i="4"/>
  <c r="M139" i="4"/>
  <c r="AQ139" i="4"/>
  <c r="D140" i="4"/>
  <c r="H140" i="4"/>
  <c r="I140" i="4"/>
  <c r="M140" i="4"/>
  <c r="AQ140" i="4"/>
  <c r="D141" i="4"/>
  <c r="H141" i="4"/>
  <c r="I141" i="4"/>
  <c r="M141" i="4"/>
  <c r="AQ141" i="4"/>
  <c r="D142" i="4"/>
  <c r="H142" i="4"/>
  <c r="I142" i="4"/>
  <c r="M142" i="4"/>
  <c r="AQ142" i="4"/>
  <c r="D143" i="4"/>
  <c r="H143" i="4"/>
  <c r="I143" i="4"/>
  <c r="M143" i="4"/>
  <c r="AQ143" i="4"/>
  <c r="D144" i="4"/>
  <c r="H144" i="4"/>
  <c r="I144" i="4"/>
  <c r="M144" i="4"/>
  <c r="AQ144" i="4"/>
  <c r="D145" i="4"/>
  <c r="H145" i="4"/>
  <c r="I145" i="4"/>
  <c r="M145" i="4"/>
  <c r="AQ145" i="4"/>
  <c r="D146" i="4"/>
  <c r="H146" i="4"/>
  <c r="I146" i="4"/>
  <c r="M146" i="4"/>
  <c r="AQ146" i="4"/>
  <c r="D147" i="4"/>
  <c r="H147" i="4"/>
  <c r="I147" i="4"/>
  <c r="M147" i="4"/>
  <c r="AQ147" i="4"/>
  <c r="D148" i="4"/>
  <c r="H148" i="4"/>
  <c r="I148" i="4"/>
  <c r="M148" i="4"/>
  <c r="AQ148" i="4"/>
  <c r="D149" i="4"/>
  <c r="H149" i="4"/>
  <c r="I149" i="4"/>
  <c r="M149" i="4"/>
  <c r="AQ149" i="4"/>
  <c r="D150" i="4"/>
  <c r="H150" i="4"/>
  <c r="I150" i="4"/>
  <c r="M150" i="4"/>
  <c r="AQ150" i="4"/>
  <c r="D151" i="4"/>
  <c r="H151" i="4"/>
  <c r="I151" i="4"/>
  <c r="M151" i="4"/>
  <c r="AQ151" i="4"/>
  <c r="D152" i="4"/>
  <c r="H152" i="4"/>
  <c r="I152" i="4"/>
  <c r="M152" i="4"/>
  <c r="AQ152" i="4"/>
  <c r="D153" i="4"/>
  <c r="H153" i="4"/>
  <c r="I153" i="4"/>
  <c r="M153" i="4"/>
  <c r="AQ153" i="4"/>
  <c r="D154" i="4"/>
  <c r="H154" i="4"/>
  <c r="I154" i="4"/>
  <c r="M154" i="4"/>
  <c r="AQ154" i="4"/>
  <c r="D155" i="4"/>
  <c r="H155" i="4"/>
  <c r="I155" i="4"/>
  <c r="M155" i="4"/>
  <c r="AQ155" i="4"/>
  <c r="D156" i="4"/>
  <c r="H156" i="4"/>
  <c r="I156" i="4"/>
  <c r="M156" i="4"/>
  <c r="AQ156" i="4"/>
  <c r="D157" i="4"/>
  <c r="H157" i="4"/>
  <c r="I157" i="4"/>
  <c r="M157" i="4"/>
  <c r="AQ157" i="4"/>
  <c r="D158" i="4"/>
  <c r="H158" i="4"/>
  <c r="I158" i="4"/>
  <c r="M158" i="4"/>
  <c r="AQ158" i="4"/>
  <c r="D159" i="4"/>
  <c r="H159" i="4"/>
  <c r="I159" i="4"/>
  <c r="M159" i="4"/>
  <c r="AQ159" i="4"/>
  <c r="D160" i="4"/>
  <c r="H160" i="4"/>
  <c r="I160" i="4"/>
  <c r="M160" i="4"/>
  <c r="AQ160" i="4"/>
  <c r="D161" i="4"/>
  <c r="H161" i="4"/>
  <c r="I161" i="4"/>
  <c r="M161" i="4"/>
  <c r="AQ161" i="4"/>
  <c r="D162" i="4"/>
  <c r="H162" i="4"/>
  <c r="I162" i="4"/>
  <c r="M162" i="4"/>
  <c r="AQ162" i="4"/>
  <c r="D163" i="4"/>
  <c r="H163" i="4"/>
  <c r="I163" i="4"/>
  <c r="M163" i="4"/>
  <c r="AQ163" i="4"/>
  <c r="D164" i="4"/>
  <c r="H164" i="4"/>
  <c r="I164" i="4"/>
  <c r="M164" i="4"/>
  <c r="AQ164" i="4"/>
  <c r="D165" i="4"/>
  <c r="H165" i="4"/>
  <c r="I165" i="4"/>
  <c r="M165" i="4"/>
  <c r="AQ165" i="4"/>
  <c r="D166" i="4"/>
  <c r="H166" i="4"/>
  <c r="I166" i="4"/>
  <c r="M166" i="4"/>
  <c r="AQ166" i="4"/>
  <c r="D167" i="4"/>
  <c r="H167" i="4"/>
  <c r="I167" i="4"/>
  <c r="M167" i="4"/>
  <c r="AQ167" i="4"/>
  <c r="D168" i="4"/>
  <c r="H168" i="4"/>
  <c r="I168" i="4"/>
  <c r="M168" i="4"/>
  <c r="AQ168" i="4"/>
  <c r="D169" i="4"/>
  <c r="H169" i="4"/>
  <c r="I169" i="4"/>
  <c r="M169" i="4"/>
  <c r="AQ169" i="4"/>
  <c r="D170" i="4"/>
  <c r="H170" i="4"/>
  <c r="I170" i="4"/>
  <c r="M170" i="4"/>
  <c r="AQ170" i="4"/>
  <c r="D171" i="4"/>
  <c r="H171" i="4"/>
  <c r="I171" i="4"/>
  <c r="M171" i="4"/>
  <c r="AQ171" i="4"/>
  <c r="D172" i="4"/>
  <c r="H172" i="4"/>
  <c r="I172" i="4"/>
  <c r="M172" i="4"/>
  <c r="AQ172" i="4"/>
  <c r="D173" i="4"/>
  <c r="H173" i="4"/>
  <c r="I173" i="4"/>
  <c r="M173" i="4"/>
  <c r="AQ173" i="4"/>
  <c r="D174" i="4"/>
  <c r="H174" i="4"/>
  <c r="I174" i="4"/>
  <c r="M174" i="4"/>
  <c r="AQ174" i="4"/>
  <c r="D175" i="4"/>
  <c r="H175" i="4"/>
  <c r="I175" i="4"/>
  <c r="M175" i="4"/>
  <c r="AQ175" i="4"/>
  <c r="D176" i="4"/>
  <c r="H176" i="4"/>
  <c r="I176" i="4"/>
  <c r="M176" i="4"/>
  <c r="AQ176" i="4"/>
  <c r="D177" i="4"/>
  <c r="H177" i="4"/>
  <c r="I177" i="4"/>
  <c r="M177" i="4"/>
  <c r="AQ177" i="4"/>
  <c r="D178" i="4"/>
  <c r="H178" i="4"/>
  <c r="I178" i="4"/>
  <c r="M178" i="4"/>
  <c r="AQ178" i="4"/>
  <c r="D179" i="4"/>
  <c r="H179" i="4"/>
  <c r="I179" i="4"/>
  <c r="M179" i="4"/>
  <c r="AQ179" i="4"/>
  <c r="D180" i="4"/>
  <c r="H180" i="4"/>
  <c r="I180" i="4"/>
  <c r="M180" i="4"/>
  <c r="AQ180" i="4"/>
  <c r="D181" i="4"/>
  <c r="H181" i="4"/>
  <c r="I181" i="4"/>
  <c r="M181" i="4"/>
  <c r="AQ181" i="4"/>
  <c r="D182" i="4"/>
  <c r="H182" i="4"/>
  <c r="I182" i="4"/>
  <c r="M182" i="4"/>
  <c r="AQ182" i="4"/>
  <c r="D183" i="4"/>
  <c r="H183" i="4"/>
  <c r="I183" i="4"/>
  <c r="M183" i="4"/>
  <c r="AQ183" i="4"/>
  <c r="D184" i="4"/>
  <c r="H184" i="4"/>
  <c r="I184" i="4"/>
  <c r="M184" i="4"/>
  <c r="AQ184" i="4"/>
  <c r="D185" i="4"/>
  <c r="H185" i="4"/>
  <c r="I185" i="4"/>
  <c r="M185" i="4"/>
  <c r="AQ185" i="4"/>
  <c r="D186" i="4"/>
  <c r="H186" i="4"/>
  <c r="I186" i="4"/>
  <c r="M186" i="4"/>
  <c r="AQ186" i="4"/>
  <c r="D187" i="4"/>
  <c r="H187" i="4"/>
  <c r="I187" i="4"/>
  <c r="M187" i="4"/>
  <c r="AQ187" i="4"/>
  <c r="D188" i="4"/>
  <c r="H188" i="4"/>
  <c r="I188" i="4"/>
  <c r="M188" i="4"/>
  <c r="AQ188" i="4"/>
  <c r="D189" i="4"/>
  <c r="H189" i="4"/>
  <c r="I189" i="4"/>
  <c r="M189" i="4"/>
  <c r="AQ189" i="4"/>
  <c r="D190" i="4"/>
  <c r="H190" i="4"/>
  <c r="I190" i="4"/>
  <c r="M190" i="4"/>
  <c r="AQ190" i="4"/>
  <c r="D191" i="4"/>
  <c r="H191" i="4"/>
  <c r="I191" i="4"/>
  <c r="M191" i="4"/>
  <c r="AQ191" i="4"/>
  <c r="D192" i="4"/>
  <c r="H192" i="4"/>
  <c r="I192" i="4"/>
  <c r="M192" i="4"/>
  <c r="AQ192" i="4"/>
  <c r="D193" i="4"/>
  <c r="H193" i="4"/>
  <c r="I193" i="4"/>
  <c r="M193" i="4"/>
  <c r="AQ193" i="4"/>
  <c r="D194" i="4"/>
  <c r="H194" i="4"/>
  <c r="I194" i="4"/>
  <c r="M194" i="4"/>
  <c r="AQ194" i="4"/>
  <c r="D195" i="4"/>
  <c r="H195" i="4"/>
  <c r="I195" i="4"/>
  <c r="M195" i="4"/>
  <c r="AQ195" i="4"/>
  <c r="D196" i="4"/>
  <c r="H196" i="4"/>
  <c r="I196" i="4"/>
  <c r="M196" i="4"/>
  <c r="AQ196" i="4"/>
  <c r="D197" i="4"/>
  <c r="H197" i="4"/>
  <c r="I197" i="4"/>
  <c r="M197" i="4"/>
  <c r="AQ197" i="4"/>
  <c r="D198" i="4"/>
  <c r="H198" i="4"/>
  <c r="I198" i="4"/>
  <c r="M198" i="4"/>
  <c r="AQ198" i="4"/>
  <c r="D199" i="4"/>
  <c r="H199" i="4"/>
  <c r="I199" i="4"/>
  <c r="M199" i="4"/>
  <c r="AQ199" i="4"/>
  <c r="D200" i="4"/>
  <c r="H200" i="4"/>
  <c r="I200" i="4"/>
  <c r="M200" i="4"/>
  <c r="AQ200" i="4"/>
  <c r="D201" i="4"/>
  <c r="H201" i="4"/>
  <c r="I201" i="4"/>
  <c r="M201" i="4"/>
  <c r="AQ201" i="4"/>
  <c r="D202" i="4"/>
  <c r="H202" i="4"/>
  <c r="I202" i="4"/>
  <c r="M202" i="4"/>
  <c r="AQ202" i="4"/>
  <c r="D203" i="4"/>
  <c r="H203" i="4"/>
  <c r="I203" i="4"/>
  <c r="M203" i="4"/>
  <c r="AQ203" i="4"/>
  <c r="D204" i="4"/>
  <c r="H204" i="4"/>
  <c r="I204" i="4"/>
  <c r="M204" i="4"/>
  <c r="AQ204" i="4"/>
  <c r="D205" i="4"/>
  <c r="H205" i="4"/>
  <c r="I205" i="4"/>
  <c r="M205" i="4"/>
  <c r="AQ205" i="4"/>
  <c r="D206" i="4"/>
  <c r="H206" i="4"/>
  <c r="I206" i="4"/>
  <c r="M206" i="4"/>
  <c r="AQ206" i="4"/>
  <c r="D207" i="4"/>
  <c r="H207" i="4"/>
  <c r="I207" i="4"/>
  <c r="M207" i="4"/>
  <c r="AQ207" i="4"/>
  <c r="D208" i="4"/>
  <c r="H208" i="4"/>
  <c r="I208" i="4"/>
  <c r="M208" i="4"/>
  <c r="AQ208" i="4"/>
  <c r="D209" i="4"/>
  <c r="H209" i="4"/>
  <c r="I209" i="4"/>
  <c r="M209" i="4"/>
  <c r="AQ209" i="4"/>
  <c r="D210" i="4"/>
  <c r="H210" i="4"/>
  <c r="I210" i="4"/>
  <c r="N210" i="4" s="1"/>
  <c r="O210" i="4" s="1"/>
  <c r="M210" i="4"/>
  <c r="AQ210" i="4"/>
  <c r="D211" i="4"/>
  <c r="H211" i="4"/>
  <c r="I211" i="4"/>
  <c r="M211" i="4"/>
  <c r="AQ211" i="4"/>
  <c r="D212" i="4"/>
  <c r="H212" i="4"/>
  <c r="I212" i="4"/>
  <c r="M212" i="4"/>
  <c r="AQ212" i="4"/>
  <c r="D213" i="4"/>
  <c r="H213" i="4"/>
  <c r="I213" i="4"/>
  <c r="M213" i="4"/>
  <c r="AQ213" i="4"/>
  <c r="D214" i="4"/>
  <c r="H214" i="4"/>
  <c r="I214" i="4"/>
  <c r="M214" i="4"/>
  <c r="AQ214" i="4"/>
  <c r="D215" i="4"/>
  <c r="H215" i="4"/>
  <c r="I215" i="4"/>
  <c r="M215" i="4"/>
  <c r="AQ215" i="4"/>
  <c r="D216" i="4"/>
  <c r="H216" i="4"/>
  <c r="I216" i="4"/>
  <c r="M216" i="4"/>
  <c r="AQ216" i="4"/>
  <c r="D217" i="4"/>
  <c r="H217" i="4"/>
  <c r="I217" i="4"/>
  <c r="M217" i="4"/>
  <c r="AQ217" i="4"/>
  <c r="D218" i="4"/>
  <c r="H218" i="4"/>
  <c r="I218" i="4"/>
  <c r="M218" i="4"/>
  <c r="AQ218" i="4"/>
  <c r="D219" i="4"/>
  <c r="H219" i="4"/>
  <c r="I219" i="4"/>
  <c r="M219" i="4"/>
  <c r="AQ219" i="4"/>
  <c r="D220" i="4"/>
  <c r="H220" i="4"/>
  <c r="I220" i="4"/>
  <c r="M220" i="4"/>
  <c r="AQ220" i="4"/>
  <c r="D221" i="4"/>
  <c r="H221" i="4"/>
  <c r="I221" i="4"/>
  <c r="M221" i="4"/>
  <c r="AQ221" i="4"/>
  <c r="D222" i="4"/>
  <c r="H222" i="4"/>
  <c r="I222" i="4"/>
  <c r="M222" i="4"/>
  <c r="AQ222" i="4"/>
  <c r="D223" i="4"/>
  <c r="H223" i="4"/>
  <c r="I223" i="4"/>
  <c r="M223" i="4"/>
  <c r="AQ223" i="4"/>
  <c r="D224" i="4"/>
  <c r="H224" i="4"/>
  <c r="I224" i="4"/>
  <c r="M224" i="4"/>
  <c r="AQ224" i="4"/>
  <c r="D225" i="4"/>
  <c r="H225" i="4"/>
  <c r="I225" i="4"/>
  <c r="M225" i="4"/>
  <c r="AQ225" i="4"/>
  <c r="D226" i="4"/>
  <c r="H226" i="4"/>
  <c r="I226" i="4"/>
  <c r="M226" i="4"/>
  <c r="AQ226" i="4"/>
  <c r="D227" i="4"/>
  <c r="H227" i="4"/>
  <c r="I227" i="4"/>
  <c r="M227" i="4"/>
  <c r="AQ227" i="4"/>
  <c r="D228" i="4"/>
  <c r="H228" i="4"/>
  <c r="I228" i="4"/>
  <c r="M228" i="4"/>
  <c r="AQ228" i="4"/>
  <c r="D229" i="4"/>
  <c r="H229" i="4"/>
  <c r="I229" i="4"/>
  <c r="M229" i="4"/>
  <c r="AQ229" i="4"/>
  <c r="D230" i="4"/>
  <c r="H230" i="4"/>
  <c r="I230" i="4"/>
  <c r="M230" i="4"/>
  <c r="AQ230" i="4"/>
  <c r="D231" i="4"/>
  <c r="H231" i="4"/>
  <c r="I231" i="4"/>
  <c r="M231" i="4"/>
  <c r="AQ231" i="4"/>
  <c r="D232" i="4"/>
  <c r="H232" i="4"/>
  <c r="I232" i="4"/>
  <c r="M232" i="4"/>
  <c r="N232" i="4" s="1"/>
  <c r="O232" i="4" s="1"/>
  <c r="AQ232" i="4"/>
  <c r="D233" i="4"/>
  <c r="H233" i="4"/>
  <c r="I233" i="4"/>
  <c r="M233" i="4"/>
  <c r="AQ233" i="4"/>
  <c r="D234" i="4"/>
  <c r="H234" i="4"/>
  <c r="I234" i="4"/>
  <c r="M234" i="4"/>
  <c r="AQ234" i="4"/>
  <c r="D235" i="4"/>
  <c r="H235" i="4"/>
  <c r="I235" i="4"/>
  <c r="M235" i="4"/>
  <c r="AQ235" i="4"/>
  <c r="D236" i="4"/>
  <c r="H236" i="4"/>
  <c r="I236" i="4"/>
  <c r="M236" i="4"/>
  <c r="AQ236" i="4"/>
  <c r="D237" i="4"/>
  <c r="H237" i="4"/>
  <c r="I237" i="4"/>
  <c r="M237" i="4"/>
  <c r="AQ237" i="4"/>
  <c r="D238" i="4"/>
  <c r="H238" i="4"/>
  <c r="I238" i="4"/>
  <c r="M238" i="4"/>
  <c r="AQ238" i="4"/>
  <c r="D239" i="4"/>
  <c r="H239" i="4"/>
  <c r="I239" i="4"/>
  <c r="M239" i="4"/>
  <c r="AQ239" i="4"/>
  <c r="D240" i="4"/>
  <c r="H240" i="4"/>
  <c r="I240" i="4"/>
  <c r="M240" i="4"/>
  <c r="AQ240" i="4"/>
  <c r="D241" i="4"/>
  <c r="H241" i="4"/>
  <c r="I241" i="4"/>
  <c r="M241" i="4"/>
  <c r="AQ241" i="4"/>
  <c r="D242" i="4"/>
  <c r="H242" i="4"/>
  <c r="I242" i="4"/>
  <c r="M242" i="4"/>
  <c r="AQ242" i="4"/>
  <c r="D243" i="4"/>
  <c r="H243" i="4"/>
  <c r="I243" i="4"/>
  <c r="M243" i="4"/>
  <c r="AQ243" i="4"/>
  <c r="D244" i="4"/>
  <c r="H244" i="4"/>
  <c r="I244" i="4"/>
  <c r="M244" i="4"/>
  <c r="AQ244" i="4"/>
  <c r="D245" i="4"/>
  <c r="H245" i="4"/>
  <c r="I245" i="4"/>
  <c r="M245" i="4"/>
  <c r="AQ245" i="4"/>
  <c r="D246" i="4"/>
  <c r="H246" i="4"/>
  <c r="I246" i="4"/>
  <c r="M246" i="4"/>
  <c r="AQ246" i="4"/>
  <c r="A14" i="2"/>
  <c r="B12" i="4" s="1"/>
  <c r="B14" i="2"/>
  <c r="C12" i="4" s="1"/>
  <c r="C14" i="2"/>
  <c r="C14" i="5" s="1"/>
  <c r="D14" i="2"/>
  <c r="E14" i="2"/>
  <c r="R14" i="2" s="1"/>
  <c r="G14" i="2"/>
  <c r="H14" i="2"/>
  <c r="J14" i="2"/>
  <c r="L14" i="2"/>
  <c r="M14" i="2"/>
  <c r="N14" i="2"/>
  <c r="O14" i="2"/>
  <c r="P14" i="2"/>
  <c r="Q14" i="2"/>
  <c r="S14" i="2"/>
  <c r="T14" i="2"/>
  <c r="U14" i="2" s="1"/>
  <c r="V14" i="2"/>
  <c r="W14" i="2"/>
  <c r="X14" i="2" s="1"/>
  <c r="AB12" i="4" s="1"/>
  <c r="Z14" i="2"/>
  <c r="AA12" i="4" s="1"/>
  <c r="AA14" i="2"/>
  <c r="AB14" i="2"/>
  <c r="AH12" i="4" s="1"/>
  <c r="AE14" i="2"/>
  <c r="AF14" i="2"/>
  <c r="AJ12" i="4" s="1"/>
  <c r="AG14" i="2"/>
  <c r="AH14" i="2"/>
  <c r="A15" i="2"/>
  <c r="B13" i="4" s="1"/>
  <c r="B15" i="2"/>
  <c r="C13" i="4" s="1"/>
  <c r="C15" i="2"/>
  <c r="C15" i="5" s="1"/>
  <c r="D15" i="2"/>
  <c r="E15" i="2"/>
  <c r="R15" i="2" s="1"/>
  <c r="G15" i="2"/>
  <c r="H15" i="2"/>
  <c r="J15" i="2"/>
  <c r="L15" i="2"/>
  <c r="M15" i="2"/>
  <c r="N15" i="2"/>
  <c r="O15" i="2"/>
  <c r="P15" i="2"/>
  <c r="Q15" i="2"/>
  <c r="S15" i="2"/>
  <c r="T15" i="2"/>
  <c r="U15" i="2" s="1"/>
  <c r="V15" i="2"/>
  <c r="W15" i="2"/>
  <c r="X15" i="2" s="1"/>
  <c r="AB13" i="4" s="1"/>
  <c r="Z15" i="2"/>
  <c r="AA13" i="4" s="1"/>
  <c r="AA15" i="2"/>
  <c r="AB15" i="2"/>
  <c r="AH13" i="4" s="1"/>
  <c r="AE15" i="2"/>
  <c r="AF15" i="2"/>
  <c r="AJ13" i="4" s="1"/>
  <c r="AG15" i="2"/>
  <c r="AH15" i="2"/>
  <c r="A16" i="2"/>
  <c r="B14" i="4" s="1"/>
  <c r="B16" i="2"/>
  <c r="C14" i="4" s="1"/>
  <c r="C16" i="2"/>
  <c r="C16" i="5" s="1"/>
  <c r="D16" i="2"/>
  <c r="E16" i="2"/>
  <c r="G16" i="2"/>
  <c r="H16" i="2"/>
  <c r="J16" i="2"/>
  <c r="L16" i="2"/>
  <c r="M16" i="2"/>
  <c r="N16" i="2"/>
  <c r="O16" i="2"/>
  <c r="P16" i="2"/>
  <c r="Q16" i="2"/>
  <c r="S16" i="2"/>
  <c r="T16" i="2"/>
  <c r="U16" i="2" s="1"/>
  <c r="V16" i="2"/>
  <c r="W16" i="2"/>
  <c r="X16" i="2" s="1"/>
  <c r="AB14" i="4" s="1"/>
  <c r="Z16" i="2"/>
  <c r="AA14" i="4" s="1"/>
  <c r="AA16" i="2"/>
  <c r="AB16" i="2"/>
  <c r="AH14" i="4" s="1"/>
  <c r="AE16" i="2"/>
  <c r="AF16" i="2"/>
  <c r="AJ14" i="4" s="1"/>
  <c r="AG16" i="2"/>
  <c r="AH16" i="2"/>
  <c r="A17" i="2"/>
  <c r="B15" i="4" s="1"/>
  <c r="B17" i="2"/>
  <c r="C15" i="4" s="1"/>
  <c r="C17" i="2"/>
  <c r="C17" i="5" s="1"/>
  <c r="D17" i="2"/>
  <c r="E17" i="2"/>
  <c r="G17" i="2"/>
  <c r="H17" i="2"/>
  <c r="J17" i="2"/>
  <c r="L17" i="2"/>
  <c r="M17" i="2"/>
  <c r="N17" i="2"/>
  <c r="O17" i="2"/>
  <c r="P17" i="2"/>
  <c r="Q17" i="2"/>
  <c r="S17" i="2"/>
  <c r="T17" i="2"/>
  <c r="U17" i="2" s="1"/>
  <c r="V17" i="2"/>
  <c r="W17" i="2"/>
  <c r="X17" i="2" s="1"/>
  <c r="AB15" i="4" s="1"/>
  <c r="Z17" i="2"/>
  <c r="AA15" i="4" s="1"/>
  <c r="AA17" i="2"/>
  <c r="AB17" i="2"/>
  <c r="AH15" i="4" s="1"/>
  <c r="AE17" i="2"/>
  <c r="AF17" i="2"/>
  <c r="AJ15" i="4" s="1"/>
  <c r="AG17" i="2"/>
  <c r="AH17" i="2"/>
  <c r="A18" i="2"/>
  <c r="B16" i="4" s="1"/>
  <c r="B18" i="2"/>
  <c r="C16" i="4" s="1"/>
  <c r="C18" i="2"/>
  <c r="C18" i="5" s="1"/>
  <c r="D18" i="2"/>
  <c r="E18" i="2"/>
  <c r="G18" i="2"/>
  <c r="H18" i="2"/>
  <c r="J18" i="2"/>
  <c r="L18" i="2"/>
  <c r="M18" i="2"/>
  <c r="N18" i="2"/>
  <c r="O18" i="2"/>
  <c r="P18" i="2"/>
  <c r="Q18" i="2"/>
  <c r="S18" i="2"/>
  <c r="T18" i="2"/>
  <c r="U18" i="2" s="1"/>
  <c r="V18" i="2"/>
  <c r="W18" i="2"/>
  <c r="X18" i="2" s="1"/>
  <c r="AB16" i="4" s="1"/>
  <c r="Z18" i="2"/>
  <c r="AA16" i="4" s="1"/>
  <c r="AA18" i="2"/>
  <c r="AB18" i="2"/>
  <c r="AH16" i="4" s="1"/>
  <c r="AE18" i="2"/>
  <c r="AF18" i="2"/>
  <c r="AJ16" i="4" s="1"/>
  <c r="AG18" i="2"/>
  <c r="AH18" i="2"/>
  <c r="A19" i="2"/>
  <c r="B17" i="4" s="1"/>
  <c r="B19" i="2"/>
  <c r="C17" i="4" s="1"/>
  <c r="C19" i="2"/>
  <c r="C19" i="5" s="1"/>
  <c r="D19" i="2"/>
  <c r="E19" i="2"/>
  <c r="G19" i="2"/>
  <c r="H19" i="2"/>
  <c r="J19" i="2"/>
  <c r="L19" i="2"/>
  <c r="M19" i="2"/>
  <c r="N19" i="2"/>
  <c r="O19" i="2"/>
  <c r="P19" i="2"/>
  <c r="Q19" i="2"/>
  <c r="S19" i="2"/>
  <c r="T19" i="2"/>
  <c r="U19" i="2" s="1"/>
  <c r="V19" i="2"/>
  <c r="W19" i="2"/>
  <c r="X19" i="2" s="1"/>
  <c r="AB17" i="4" s="1"/>
  <c r="Z19" i="2"/>
  <c r="AA17" i="4" s="1"/>
  <c r="AA19" i="2"/>
  <c r="AB19" i="2"/>
  <c r="AH17" i="4" s="1"/>
  <c r="AE19" i="2"/>
  <c r="AF19" i="2"/>
  <c r="AJ17" i="4" s="1"/>
  <c r="AG19" i="2"/>
  <c r="AH19" i="2"/>
  <c r="A20" i="2"/>
  <c r="B18" i="4" s="1"/>
  <c r="B20" i="2"/>
  <c r="C18" i="4" s="1"/>
  <c r="C20" i="2"/>
  <c r="C20" i="5" s="1"/>
  <c r="D20" i="2"/>
  <c r="E20" i="2"/>
  <c r="G20" i="2"/>
  <c r="H20" i="2"/>
  <c r="J20" i="2"/>
  <c r="L20" i="2"/>
  <c r="M20" i="2"/>
  <c r="N20" i="2"/>
  <c r="O20" i="2"/>
  <c r="P20" i="2"/>
  <c r="Q20" i="2"/>
  <c r="S20" i="2"/>
  <c r="T20" i="2"/>
  <c r="U20" i="2" s="1"/>
  <c r="V20" i="2"/>
  <c r="W20" i="2"/>
  <c r="X20" i="2" s="1"/>
  <c r="AB18" i="4" s="1"/>
  <c r="Z20" i="2"/>
  <c r="AA18" i="4" s="1"/>
  <c r="AA20" i="2"/>
  <c r="AB20" i="2"/>
  <c r="AH18" i="4" s="1"/>
  <c r="AE20" i="2"/>
  <c r="AF20" i="2"/>
  <c r="AJ18" i="4" s="1"/>
  <c r="AG20" i="2"/>
  <c r="AH20" i="2"/>
  <c r="A21" i="2"/>
  <c r="B19" i="4" s="1"/>
  <c r="B21" i="2"/>
  <c r="C19" i="4" s="1"/>
  <c r="C21" i="2"/>
  <c r="C21" i="5" s="1"/>
  <c r="D21" i="2"/>
  <c r="E21" i="2"/>
  <c r="R21" i="2" s="1"/>
  <c r="BB24" i="1" s="1"/>
  <c r="G21" i="2"/>
  <c r="H21" i="2"/>
  <c r="J21" i="2"/>
  <c r="L21" i="2"/>
  <c r="M21" i="2"/>
  <c r="N21" i="2"/>
  <c r="O21" i="2"/>
  <c r="P21" i="2"/>
  <c r="Q21" i="2"/>
  <c r="S21" i="2"/>
  <c r="T21" i="2"/>
  <c r="U21" i="2" s="1"/>
  <c r="V21" i="2"/>
  <c r="W21" i="2"/>
  <c r="X21" i="2" s="1"/>
  <c r="AB19" i="4" s="1"/>
  <c r="Z21" i="2"/>
  <c r="AA19" i="4" s="1"/>
  <c r="AA21" i="2"/>
  <c r="AB21" i="2"/>
  <c r="AH19" i="4" s="1"/>
  <c r="AE21" i="2"/>
  <c r="AF21" i="2"/>
  <c r="AJ19" i="4" s="1"/>
  <c r="AG21" i="2"/>
  <c r="AH21" i="2"/>
  <c r="A22" i="2"/>
  <c r="B20" i="4" s="1"/>
  <c r="B22" i="2"/>
  <c r="C20" i="4" s="1"/>
  <c r="C22" i="2"/>
  <c r="C22" i="5" s="1"/>
  <c r="D22" i="2"/>
  <c r="E22" i="2"/>
  <c r="G22" i="2"/>
  <c r="H22" i="2"/>
  <c r="J22" i="2"/>
  <c r="L22" i="2"/>
  <c r="M22" i="2"/>
  <c r="N22" i="2"/>
  <c r="O22" i="2"/>
  <c r="P22" i="2"/>
  <c r="Q22" i="2"/>
  <c r="S22" i="2"/>
  <c r="T22" i="2"/>
  <c r="U22" i="2" s="1"/>
  <c r="V22" i="2"/>
  <c r="W22" i="2"/>
  <c r="X22" i="2" s="1"/>
  <c r="AB20" i="4" s="1"/>
  <c r="Z22" i="2"/>
  <c r="AA20" i="4" s="1"/>
  <c r="AA22" i="2"/>
  <c r="AB22" i="2"/>
  <c r="AH20" i="4" s="1"/>
  <c r="AE22" i="2"/>
  <c r="AF22" i="2"/>
  <c r="AJ20" i="4" s="1"/>
  <c r="AG22" i="2"/>
  <c r="AH22" i="2"/>
  <c r="A23" i="2"/>
  <c r="B21" i="4" s="1"/>
  <c r="B23" i="2"/>
  <c r="C21" i="4" s="1"/>
  <c r="C23" i="2"/>
  <c r="C23" i="5" s="1"/>
  <c r="D23" i="2"/>
  <c r="E23" i="2"/>
  <c r="G23" i="2"/>
  <c r="H23" i="2"/>
  <c r="J23" i="2"/>
  <c r="L23" i="2"/>
  <c r="M23" i="2"/>
  <c r="N23" i="2"/>
  <c r="O23" i="2"/>
  <c r="P23" i="2"/>
  <c r="Q23" i="2"/>
  <c r="S23" i="2"/>
  <c r="T23" i="2"/>
  <c r="U23" i="2" s="1"/>
  <c r="V23" i="2"/>
  <c r="W23" i="2"/>
  <c r="X23" i="2" s="1"/>
  <c r="AB21" i="4" s="1"/>
  <c r="Z23" i="2"/>
  <c r="AA21" i="4" s="1"/>
  <c r="AA23" i="2"/>
  <c r="AB23" i="2"/>
  <c r="AH21" i="4" s="1"/>
  <c r="AE23" i="2"/>
  <c r="AF23" i="2"/>
  <c r="AJ21" i="4" s="1"/>
  <c r="AG23" i="2"/>
  <c r="AH23" i="2"/>
  <c r="A24" i="2"/>
  <c r="B22" i="4" s="1"/>
  <c r="B24" i="2"/>
  <c r="C22" i="4" s="1"/>
  <c r="C24" i="2"/>
  <c r="C24" i="5" s="1"/>
  <c r="D24" i="2"/>
  <c r="E24" i="2"/>
  <c r="G24" i="2"/>
  <c r="H24" i="2"/>
  <c r="J24" i="2"/>
  <c r="L24" i="2"/>
  <c r="M24" i="2"/>
  <c r="N24" i="2"/>
  <c r="O24" i="2"/>
  <c r="P24" i="2"/>
  <c r="Q24" i="2"/>
  <c r="S24" i="2"/>
  <c r="T24" i="2"/>
  <c r="U24" i="2" s="1"/>
  <c r="V24" i="2"/>
  <c r="W24" i="2"/>
  <c r="X24" i="2" s="1"/>
  <c r="AB22" i="4" s="1"/>
  <c r="Z24" i="2"/>
  <c r="AA22" i="4" s="1"/>
  <c r="AA24" i="2"/>
  <c r="AB24" i="2"/>
  <c r="AH22" i="4" s="1"/>
  <c r="AE24" i="2"/>
  <c r="AF24" i="2"/>
  <c r="AJ22" i="4" s="1"/>
  <c r="AG24" i="2"/>
  <c r="AH24" i="2"/>
  <c r="A25" i="2"/>
  <c r="B23" i="4" s="1"/>
  <c r="B25" i="2"/>
  <c r="C23" i="4" s="1"/>
  <c r="C25" i="2"/>
  <c r="C25" i="5" s="1"/>
  <c r="D25" i="2"/>
  <c r="E25" i="2"/>
  <c r="P23" i="4" s="1"/>
  <c r="G25" i="2"/>
  <c r="H25" i="2"/>
  <c r="J25" i="2"/>
  <c r="L25" i="2"/>
  <c r="M25" i="2"/>
  <c r="N25" i="2"/>
  <c r="O25" i="2"/>
  <c r="P25" i="2"/>
  <c r="Q25" i="2"/>
  <c r="S25" i="2"/>
  <c r="T25" i="2"/>
  <c r="U25" i="2" s="1"/>
  <c r="V25" i="2"/>
  <c r="W25" i="2"/>
  <c r="X25" i="2" s="1"/>
  <c r="AB23" i="4" s="1"/>
  <c r="Z25" i="2"/>
  <c r="AA23" i="4" s="1"/>
  <c r="AA25" i="2"/>
  <c r="AB25" i="2"/>
  <c r="AH23" i="4" s="1"/>
  <c r="AE25" i="2"/>
  <c r="AF25" i="2"/>
  <c r="AJ23" i="4" s="1"/>
  <c r="AG25" i="2"/>
  <c r="AH25" i="2"/>
  <c r="A26" i="2"/>
  <c r="B24" i="4" s="1"/>
  <c r="B26" i="2"/>
  <c r="C24" i="4" s="1"/>
  <c r="C26" i="2"/>
  <c r="C26" i="5" s="1"/>
  <c r="D26" i="2"/>
  <c r="E26" i="2"/>
  <c r="P24" i="4" s="1"/>
  <c r="G26" i="2"/>
  <c r="H26" i="2"/>
  <c r="J26" i="2"/>
  <c r="L26" i="2"/>
  <c r="M26" i="2"/>
  <c r="N26" i="2"/>
  <c r="O26" i="2"/>
  <c r="P26" i="2"/>
  <c r="Q26" i="2"/>
  <c r="S26" i="2"/>
  <c r="T26" i="2"/>
  <c r="U26" i="2" s="1"/>
  <c r="V26" i="2"/>
  <c r="W26" i="2"/>
  <c r="X26" i="2" s="1"/>
  <c r="AB24" i="4" s="1"/>
  <c r="Z26" i="2"/>
  <c r="AA24" i="4" s="1"/>
  <c r="AA26" i="2"/>
  <c r="AB26" i="2"/>
  <c r="AH24" i="4" s="1"/>
  <c r="AE26" i="2"/>
  <c r="AF26" i="2"/>
  <c r="AJ24" i="4" s="1"/>
  <c r="AG26" i="2"/>
  <c r="AH26" i="2"/>
  <c r="A27" i="2"/>
  <c r="B25" i="4" s="1"/>
  <c r="B27" i="2"/>
  <c r="C25" i="4" s="1"/>
  <c r="C27" i="2"/>
  <c r="C27" i="5" s="1"/>
  <c r="D27" i="2"/>
  <c r="E27" i="2"/>
  <c r="BC30" i="1" s="1"/>
  <c r="G27" i="2"/>
  <c r="H27" i="2"/>
  <c r="J27" i="2"/>
  <c r="L27" i="2"/>
  <c r="M27" i="2"/>
  <c r="N27" i="2"/>
  <c r="O27" i="2"/>
  <c r="P27" i="2"/>
  <c r="Q27" i="2"/>
  <c r="S27" i="2"/>
  <c r="T27" i="2"/>
  <c r="U27" i="2" s="1"/>
  <c r="V27" i="2"/>
  <c r="W27" i="2"/>
  <c r="X27" i="2" s="1"/>
  <c r="AB25" i="4" s="1"/>
  <c r="Z27" i="2"/>
  <c r="AA25" i="4" s="1"/>
  <c r="AA27" i="2"/>
  <c r="AB27" i="2"/>
  <c r="AH25" i="4" s="1"/>
  <c r="AE27" i="2"/>
  <c r="AF27" i="2"/>
  <c r="AJ25" i="4" s="1"/>
  <c r="AG27" i="2"/>
  <c r="AH27" i="2"/>
  <c r="A28" i="2"/>
  <c r="B26" i="4" s="1"/>
  <c r="B28" i="2"/>
  <c r="C26" i="4" s="1"/>
  <c r="C28" i="2"/>
  <c r="C28" i="5" s="1"/>
  <c r="D28" i="2"/>
  <c r="E28" i="2"/>
  <c r="BC31" i="1" s="1"/>
  <c r="G28" i="2"/>
  <c r="H28" i="2"/>
  <c r="J28" i="2"/>
  <c r="L28" i="2"/>
  <c r="M28" i="2"/>
  <c r="N28" i="2"/>
  <c r="O28" i="2"/>
  <c r="P28" i="2"/>
  <c r="Q28" i="2"/>
  <c r="S28" i="2"/>
  <c r="T28" i="2"/>
  <c r="U28" i="2" s="1"/>
  <c r="V28" i="2"/>
  <c r="W28" i="2"/>
  <c r="X28" i="2" s="1"/>
  <c r="AB26" i="4" s="1"/>
  <c r="Z28" i="2"/>
  <c r="AA26" i="4" s="1"/>
  <c r="AA28" i="2"/>
  <c r="AB28" i="2"/>
  <c r="AH26" i="4" s="1"/>
  <c r="AE28" i="2"/>
  <c r="AF28" i="2"/>
  <c r="AJ26" i="4" s="1"/>
  <c r="AG28" i="2"/>
  <c r="AH28" i="2"/>
  <c r="A29" i="2"/>
  <c r="B27" i="4" s="1"/>
  <c r="B29" i="2"/>
  <c r="C27" i="4" s="1"/>
  <c r="C29" i="2"/>
  <c r="C29" i="5" s="1"/>
  <c r="D29" i="2"/>
  <c r="E29" i="2"/>
  <c r="P27" i="4" s="1"/>
  <c r="H29" i="2"/>
  <c r="J29" i="2"/>
  <c r="L29" i="2"/>
  <c r="N29" i="2"/>
  <c r="O29" i="2"/>
  <c r="P29" i="2"/>
  <c r="S29" i="2"/>
  <c r="T29" i="2"/>
  <c r="U29" i="2" s="1"/>
  <c r="V29" i="2"/>
  <c r="W29" i="2"/>
  <c r="X29" i="2" s="1"/>
  <c r="AB27" i="4" s="1"/>
  <c r="Z29" i="2"/>
  <c r="AA27" i="4" s="1"/>
  <c r="AA29" i="2"/>
  <c r="AB29" i="2"/>
  <c r="AH27" i="4" s="1"/>
  <c r="AE29" i="2"/>
  <c r="AF29" i="2"/>
  <c r="AJ27" i="4" s="1"/>
  <c r="AG29" i="2"/>
  <c r="AH29" i="2"/>
  <c r="A30" i="2"/>
  <c r="B28" i="4" s="1"/>
  <c r="B30" i="2"/>
  <c r="C28" i="4" s="1"/>
  <c r="C30" i="2"/>
  <c r="C30" i="5" s="1"/>
  <c r="D30" i="2"/>
  <c r="E30" i="2"/>
  <c r="P28" i="4" s="1"/>
  <c r="G30" i="2"/>
  <c r="H30" i="2"/>
  <c r="J30" i="2"/>
  <c r="L30" i="2"/>
  <c r="M30" i="2"/>
  <c r="N30" i="2"/>
  <c r="O30" i="2"/>
  <c r="P30" i="2"/>
  <c r="Q30" i="2"/>
  <c r="S30" i="2"/>
  <c r="T30" i="2"/>
  <c r="U30" i="2" s="1"/>
  <c r="V30" i="2"/>
  <c r="W30" i="2"/>
  <c r="X30" i="2" s="1"/>
  <c r="AB28" i="4" s="1"/>
  <c r="Z30" i="2"/>
  <c r="AA28" i="4" s="1"/>
  <c r="AA30" i="2"/>
  <c r="AB30" i="2"/>
  <c r="AH28" i="4" s="1"/>
  <c r="AE30" i="2"/>
  <c r="AF30" i="2"/>
  <c r="AJ28" i="4" s="1"/>
  <c r="AG30" i="2"/>
  <c r="AH30" i="2"/>
  <c r="A31" i="2"/>
  <c r="B29" i="4" s="1"/>
  <c r="B31" i="2"/>
  <c r="C29" i="4" s="1"/>
  <c r="C31" i="2"/>
  <c r="C31" i="5" s="1"/>
  <c r="D31" i="2"/>
  <c r="E31" i="2"/>
  <c r="BC34" i="1" s="1"/>
  <c r="G31" i="2"/>
  <c r="H31" i="2"/>
  <c r="J31" i="2"/>
  <c r="L31" i="2"/>
  <c r="M31" i="2"/>
  <c r="N31" i="2"/>
  <c r="O31" i="2"/>
  <c r="P31" i="2"/>
  <c r="Q31" i="2"/>
  <c r="S31" i="2"/>
  <c r="T31" i="2"/>
  <c r="U31" i="2" s="1"/>
  <c r="V31" i="2"/>
  <c r="W31" i="2"/>
  <c r="X31" i="2" s="1"/>
  <c r="AB29" i="4" s="1"/>
  <c r="Z31" i="2"/>
  <c r="AA29" i="4" s="1"/>
  <c r="AA31" i="2"/>
  <c r="AB31" i="2"/>
  <c r="AH29" i="4" s="1"/>
  <c r="AE31" i="2"/>
  <c r="AF31" i="2"/>
  <c r="AJ29" i="4" s="1"/>
  <c r="AG31" i="2"/>
  <c r="AH31" i="2"/>
  <c r="A32" i="2"/>
  <c r="B30" i="4" s="1"/>
  <c r="B32" i="2"/>
  <c r="C30" i="4" s="1"/>
  <c r="C32" i="2"/>
  <c r="C32" i="5" s="1"/>
  <c r="D32" i="2"/>
  <c r="E32" i="2"/>
  <c r="BC35" i="1" s="1"/>
  <c r="G32" i="2"/>
  <c r="H32" i="2"/>
  <c r="J32" i="2"/>
  <c r="L32" i="2"/>
  <c r="M32" i="2"/>
  <c r="N32" i="2"/>
  <c r="O32" i="2"/>
  <c r="P32" i="2"/>
  <c r="Q32" i="2"/>
  <c r="S32" i="2"/>
  <c r="T32" i="2"/>
  <c r="U32" i="2" s="1"/>
  <c r="V32" i="2"/>
  <c r="W32" i="2"/>
  <c r="X32" i="2" s="1"/>
  <c r="AB30" i="4" s="1"/>
  <c r="Z32" i="2"/>
  <c r="AA30" i="4" s="1"/>
  <c r="AA32" i="2"/>
  <c r="AB32" i="2"/>
  <c r="AH30" i="4" s="1"/>
  <c r="AE32" i="2"/>
  <c r="AF32" i="2"/>
  <c r="AJ30" i="4" s="1"/>
  <c r="AG32" i="2"/>
  <c r="AH32" i="2"/>
  <c r="A33" i="2"/>
  <c r="B31" i="4" s="1"/>
  <c r="B33" i="2"/>
  <c r="C31" i="4" s="1"/>
  <c r="C33" i="2"/>
  <c r="C33" i="5" s="1"/>
  <c r="D33" i="2"/>
  <c r="E33" i="2"/>
  <c r="BC36" i="1" s="1"/>
  <c r="G33" i="2"/>
  <c r="H33" i="2"/>
  <c r="J33" i="2"/>
  <c r="L33" i="2"/>
  <c r="M33" i="2"/>
  <c r="N33" i="2"/>
  <c r="O33" i="2"/>
  <c r="P33" i="2"/>
  <c r="Q33" i="2"/>
  <c r="S33" i="2"/>
  <c r="T33" i="2"/>
  <c r="U33" i="2" s="1"/>
  <c r="V33" i="2"/>
  <c r="W33" i="2"/>
  <c r="X33" i="2" s="1"/>
  <c r="AB31" i="4" s="1"/>
  <c r="Z33" i="2"/>
  <c r="AA31" i="4" s="1"/>
  <c r="AA33" i="2"/>
  <c r="AB33" i="2"/>
  <c r="AH31" i="4" s="1"/>
  <c r="AE33" i="2"/>
  <c r="AF33" i="2"/>
  <c r="AJ31" i="4" s="1"/>
  <c r="AG33" i="2"/>
  <c r="AH33" i="2"/>
  <c r="A34" i="2"/>
  <c r="B32" i="4" s="1"/>
  <c r="B34" i="2"/>
  <c r="C32" i="4" s="1"/>
  <c r="C34" i="2"/>
  <c r="C34" i="5" s="1"/>
  <c r="D34" i="2"/>
  <c r="E34" i="2"/>
  <c r="G34" i="2"/>
  <c r="H34" i="2"/>
  <c r="J34" i="2"/>
  <c r="L34" i="2"/>
  <c r="M34" i="2"/>
  <c r="N34" i="2"/>
  <c r="O34" i="2"/>
  <c r="P34" i="2"/>
  <c r="Q34" i="2"/>
  <c r="S34" i="2"/>
  <c r="T34" i="2"/>
  <c r="U34" i="2" s="1"/>
  <c r="V34" i="2"/>
  <c r="W34" i="2"/>
  <c r="X34" i="2" s="1"/>
  <c r="AB32" i="4" s="1"/>
  <c r="Z34" i="2"/>
  <c r="AA32" i="4" s="1"/>
  <c r="AA34" i="2"/>
  <c r="AB34" i="2"/>
  <c r="AH32" i="4" s="1"/>
  <c r="AE34" i="2"/>
  <c r="AF34" i="2"/>
  <c r="AJ32" i="4" s="1"/>
  <c r="AG34" i="2"/>
  <c r="AH34" i="2"/>
  <c r="A35" i="2"/>
  <c r="B33" i="4" s="1"/>
  <c r="B35" i="2"/>
  <c r="C33" i="4" s="1"/>
  <c r="C35" i="2"/>
  <c r="C35" i="5" s="1"/>
  <c r="D35" i="2"/>
  <c r="E35" i="2"/>
  <c r="BC38" i="1" s="1"/>
  <c r="G35" i="2"/>
  <c r="H35" i="2"/>
  <c r="J35" i="2"/>
  <c r="L35" i="2"/>
  <c r="M35" i="2"/>
  <c r="N35" i="2"/>
  <c r="O35" i="2"/>
  <c r="P35" i="2"/>
  <c r="Q35" i="2"/>
  <c r="S35" i="2"/>
  <c r="T35" i="2"/>
  <c r="U35" i="2" s="1"/>
  <c r="V35" i="2"/>
  <c r="W35" i="2"/>
  <c r="X35" i="2" s="1"/>
  <c r="AB33" i="4" s="1"/>
  <c r="Z35" i="2"/>
  <c r="AA33" i="4" s="1"/>
  <c r="AA35" i="2"/>
  <c r="AB35" i="2"/>
  <c r="AH33" i="4" s="1"/>
  <c r="AE35" i="2"/>
  <c r="AF35" i="2"/>
  <c r="AJ33" i="4" s="1"/>
  <c r="AG35" i="2"/>
  <c r="AH35" i="2"/>
  <c r="A36" i="2"/>
  <c r="B34" i="4" s="1"/>
  <c r="B36" i="2"/>
  <c r="C34" i="4" s="1"/>
  <c r="C36" i="2"/>
  <c r="C36" i="5" s="1"/>
  <c r="D36" i="2"/>
  <c r="E36" i="2"/>
  <c r="BC39" i="1" s="1"/>
  <c r="G36" i="2"/>
  <c r="H36" i="2"/>
  <c r="J36" i="2"/>
  <c r="L36" i="2"/>
  <c r="M36" i="2"/>
  <c r="N36" i="2"/>
  <c r="O36" i="2"/>
  <c r="P36" i="2"/>
  <c r="Q36" i="2"/>
  <c r="S36" i="2"/>
  <c r="T36" i="2"/>
  <c r="U36" i="2" s="1"/>
  <c r="V36" i="2"/>
  <c r="W36" i="2"/>
  <c r="X36" i="2" s="1"/>
  <c r="AB34" i="4" s="1"/>
  <c r="Z36" i="2"/>
  <c r="AA34" i="4" s="1"/>
  <c r="AA36" i="2"/>
  <c r="AB36" i="2"/>
  <c r="AH34" i="4" s="1"/>
  <c r="AE36" i="2"/>
  <c r="AF36" i="2"/>
  <c r="AJ34" i="4" s="1"/>
  <c r="AG36" i="2"/>
  <c r="AH36" i="2"/>
  <c r="A37" i="2"/>
  <c r="B35" i="4" s="1"/>
  <c r="B37" i="2"/>
  <c r="C35" i="4" s="1"/>
  <c r="C37" i="2"/>
  <c r="C37" i="5" s="1"/>
  <c r="D37" i="2"/>
  <c r="E37" i="2"/>
  <c r="BC40" i="1" s="1"/>
  <c r="G37" i="2"/>
  <c r="H37" i="2"/>
  <c r="J37" i="2"/>
  <c r="L37" i="2"/>
  <c r="M37" i="2"/>
  <c r="N37" i="2"/>
  <c r="O37" i="2"/>
  <c r="P37" i="2"/>
  <c r="Q37" i="2"/>
  <c r="S37" i="2"/>
  <c r="T37" i="2"/>
  <c r="U37" i="2" s="1"/>
  <c r="V37" i="2"/>
  <c r="W37" i="2"/>
  <c r="X37" i="2" s="1"/>
  <c r="AB35" i="4" s="1"/>
  <c r="Z37" i="2"/>
  <c r="AA35" i="4" s="1"/>
  <c r="AA37" i="2"/>
  <c r="AB37" i="2"/>
  <c r="AH35" i="4" s="1"/>
  <c r="AE37" i="2"/>
  <c r="AF37" i="2"/>
  <c r="AJ35" i="4" s="1"/>
  <c r="AG37" i="2"/>
  <c r="AH37" i="2"/>
  <c r="A38" i="2"/>
  <c r="B36" i="4" s="1"/>
  <c r="B38" i="2"/>
  <c r="C36" i="4" s="1"/>
  <c r="C38" i="2"/>
  <c r="C38" i="5" s="1"/>
  <c r="D38" i="2"/>
  <c r="E38" i="2"/>
  <c r="BC41" i="1" s="1"/>
  <c r="G38" i="2"/>
  <c r="H38" i="2"/>
  <c r="J38" i="2"/>
  <c r="L38" i="2"/>
  <c r="M38" i="2"/>
  <c r="N38" i="2"/>
  <c r="O38" i="2"/>
  <c r="P38" i="2"/>
  <c r="Q38" i="2"/>
  <c r="S38" i="2"/>
  <c r="T38" i="2"/>
  <c r="U38" i="2" s="1"/>
  <c r="V38" i="2"/>
  <c r="W38" i="2"/>
  <c r="X38" i="2" s="1"/>
  <c r="AB36" i="4" s="1"/>
  <c r="Z38" i="2"/>
  <c r="AA36" i="4" s="1"/>
  <c r="AA38" i="2"/>
  <c r="AB38" i="2"/>
  <c r="AH36" i="4" s="1"/>
  <c r="AE38" i="2"/>
  <c r="AF38" i="2"/>
  <c r="AJ36" i="4" s="1"/>
  <c r="AG38" i="2"/>
  <c r="AH38" i="2"/>
  <c r="A39" i="2"/>
  <c r="B37" i="4" s="1"/>
  <c r="B39" i="2"/>
  <c r="C37" i="4" s="1"/>
  <c r="C39" i="2"/>
  <c r="C39" i="5" s="1"/>
  <c r="D39" i="2"/>
  <c r="H39" i="2"/>
  <c r="L39" i="2"/>
  <c r="M39" i="2"/>
  <c r="P39" i="2"/>
  <c r="Q39" i="2"/>
  <c r="V39" i="2"/>
  <c r="W39" i="2"/>
  <c r="X39" i="2" s="1"/>
  <c r="AB37" i="4" s="1"/>
  <c r="Z39" i="2"/>
  <c r="AA37" i="4" s="1"/>
  <c r="AA39" i="2"/>
  <c r="AB39" i="2"/>
  <c r="AH37" i="4" s="1"/>
  <c r="AE39" i="2"/>
  <c r="AF39" i="2"/>
  <c r="AJ37" i="4" s="1"/>
  <c r="AG39" i="2"/>
  <c r="AH39" i="2"/>
  <c r="A40" i="2"/>
  <c r="B38" i="4" s="1"/>
  <c r="B40" i="2"/>
  <c r="C38" i="4" s="1"/>
  <c r="C40" i="2"/>
  <c r="C40" i="5" s="1"/>
  <c r="D40" i="2"/>
  <c r="E40" i="2"/>
  <c r="BC43" i="1" s="1"/>
  <c r="G40" i="2"/>
  <c r="H40" i="2"/>
  <c r="J40" i="2"/>
  <c r="L40" i="2"/>
  <c r="M40" i="2"/>
  <c r="N40" i="2"/>
  <c r="O40" i="2"/>
  <c r="P40" i="2"/>
  <c r="Q40" i="2"/>
  <c r="S40" i="2"/>
  <c r="T40" i="2"/>
  <c r="U40" i="2" s="1"/>
  <c r="V40" i="2"/>
  <c r="W40" i="2"/>
  <c r="X40" i="2" s="1"/>
  <c r="AB38" i="4" s="1"/>
  <c r="Z40" i="2"/>
  <c r="AA38" i="4" s="1"/>
  <c r="AA40" i="2"/>
  <c r="AB40" i="2"/>
  <c r="AH38" i="4" s="1"/>
  <c r="AE40" i="2"/>
  <c r="AF40" i="2"/>
  <c r="AJ38" i="4" s="1"/>
  <c r="AG40" i="2"/>
  <c r="AH40" i="2"/>
  <c r="A41" i="2"/>
  <c r="B39" i="4" s="1"/>
  <c r="B41" i="2"/>
  <c r="C39" i="4" s="1"/>
  <c r="C41" i="2"/>
  <c r="C41" i="5" s="1"/>
  <c r="D41" i="2"/>
  <c r="E41" i="2"/>
  <c r="BC44" i="1" s="1"/>
  <c r="G41" i="2"/>
  <c r="H41" i="2"/>
  <c r="J41" i="2"/>
  <c r="L41" i="2"/>
  <c r="M41" i="2"/>
  <c r="N41" i="2"/>
  <c r="O41" i="2"/>
  <c r="P41" i="2"/>
  <c r="Q41" i="2"/>
  <c r="S41" i="2"/>
  <c r="T41" i="2"/>
  <c r="U41" i="2" s="1"/>
  <c r="V41" i="2"/>
  <c r="W41" i="2"/>
  <c r="X41" i="2" s="1"/>
  <c r="AB39" i="4" s="1"/>
  <c r="Z41" i="2"/>
  <c r="AA39" i="4" s="1"/>
  <c r="AA41" i="2"/>
  <c r="AB41" i="2"/>
  <c r="AH39" i="4" s="1"/>
  <c r="AE41" i="2"/>
  <c r="AF41" i="2"/>
  <c r="AJ39" i="4" s="1"/>
  <c r="AG41" i="2"/>
  <c r="AH41" i="2"/>
  <c r="A42" i="2"/>
  <c r="B40" i="4" s="1"/>
  <c r="B42" i="2"/>
  <c r="C40" i="4" s="1"/>
  <c r="C42" i="2"/>
  <c r="C42" i="5" s="1"/>
  <c r="D42" i="2"/>
  <c r="E42" i="2"/>
  <c r="P40" i="4" s="1"/>
  <c r="G42" i="2"/>
  <c r="H42" i="2"/>
  <c r="J42" i="2"/>
  <c r="L42" i="2"/>
  <c r="M42" i="2"/>
  <c r="N42" i="2"/>
  <c r="O42" i="2"/>
  <c r="P42" i="2"/>
  <c r="Q42" i="2"/>
  <c r="S42" i="2"/>
  <c r="T42" i="2"/>
  <c r="U42" i="2" s="1"/>
  <c r="V42" i="2"/>
  <c r="W42" i="2"/>
  <c r="X42" i="2" s="1"/>
  <c r="AB40" i="4" s="1"/>
  <c r="Z42" i="2"/>
  <c r="AA40" i="4" s="1"/>
  <c r="AA42" i="2"/>
  <c r="AB42" i="2"/>
  <c r="AH40" i="4" s="1"/>
  <c r="AE42" i="2"/>
  <c r="AF42" i="2"/>
  <c r="AJ40" i="4" s="1"/>
  <c r="AG42" i="2"/>
  <c r="AH42" i="2"/>
  <c r="A43" i="2"/>
  <c r="B41" i="4" s="1"/>
  <c r="B43" i="2"/>
  <c r="C41" i="4" s="1"/>
  <c r="C43" i="2"/>
  <c r="C43" i="5" s="1"/>
  <c r="D43" i="2"/>
  <c r="E43" i="2"/>
  <c r="BC46" i="1" s="1"/>
  <c r="G43" i="2"/>
  <c r="H43" i="2"/>
  <c r="J43" i="2"/>
  <c r="L43" i="2"/>
  <c r="M43" i="2"/>
  <c r="N43" i="2"/>
  <c r="O43" i="2"/>
  <c r="P43" i="2"/>
  <c r="Q43" i="2"/>
  <c r="S43" i="2"/>
  <c r="T43" i="2"/>
  <c r="U43" i="2" s="1"/>
  <c r="V43" i="2"/>
  <c r="W43" i="2"/>
  <c r="X43" i="2" s="1"/>
  <c r="AB41" i="4" s="1"/>
  <c r="Z43" i="2"/>
  <c r="AA41" i="4" s="1"/>
  <c r="AA43" i="2"/>
  <c r="AB43" i="2"/>
  <c r="AH41" i="4" s="1"/>
  <c r="AE43" i="2"/>
  <c r="AF43" i="2"/>
  <c r="AJ41" i="4" s="1"/>
  <c r="AG43" i="2"/>
  <c r="AH43" i="2"/>
  <c r="A44" i="2"/>
  <c r="B42" i="4" s="1"/>
  <c r="B44" i="2"/>
  <c r="C42" i="4" s="1"/>
  <c r="C44" i="2"/>
  <c r="C44" i="5" s="1"/>
  <c r="D44" i="2"/>
  <c r="E44" i="2"/>
  <c r="BC47" i="1" s="1"/>
  <c r="G44" i="2"/>
  <c r="H44" i="2"/>
  <c r="J44" i="2"/>
  <c r="L44" i="2"/>
  <c r="M44" i="2"/>
  <c r="N44" i="2"/>
  <c r="O44" i="2"/>
  <c r="P44" i="2"/>
  <c r="Q44" i="2"/>
  <c r="S44" i="2"/>
  <c r="T44" i="2"/>
  <c r="U44" i="2" s="1"/>
  <c r="V44" i="2"/>
  <c r="W44" i="2"/>
  <c r="X44" i="2" s="1"/>
  <c r="AB42" i="4" s="1"/>
  <c r="Z44" i="2"/>
  <c r="AA42" i="4" s="1"/>
  <c r="AA44" i="2"/>
  <c r="AB44" i="2"/>
  <c r="AH42" i="4" s="1"/>
  <c r="AE44" i="2"/>
  <c r="AF44" i="2"/>
  <c r="AJ42" i="4" s="1"/>
  <c r="AG44" i="2"/>
  <c r="AH44" i="2"/>
  <c r="A45" i="2"/>
  <c r="B43" i="4" s="1"/>
  <c r="B45" i="2"/>
  <c r="C43" i="4" s="1"/>
  <c r="C45" i="2"/>
  <c r="C45" i="5" s="1"/>
  <c r="D45" i="2"/>
  <c r="E45" i="2"/>
  <c r="BC48" i="1" s="1"/>
  <c r="G45" i="2"/>
  <c r="H45" i="2"/>
  <c r="J45" i="2"/>
  <c r="L45" i="2"/>
  <c r="M45" i="2"/>
  <c r="N45" i="2"/>
  <c r="O45" i="2"/>
  <c r="P45" i="2"/>
  <c r="Q45" i="2"/>
  <c r="S45" i="2"/>
  <c r="T45" i="2"/>
  <c r="U45" i="2" s="1"/>
  <c r="V45" i="2"/>
  <c r="W45" i="2"/>
  <c r="X45" i="2" s="1"/>
  <c r="AB43" i="4" s="1"/>
  <c r="Z45" i="2"/>
  <c r="AA43" i="4" s="1"/>
  <c r="AA45" i="2"/>
  <c r="AB45" i="2"/>
  <c r="AH43" i="4" s="1"/>
  <c r="AE45" i="2"/>
  <c r="AF45" i="2"/>
  <c r="AJ43" i="4" s="1"/>
  <c r="AG45" i="2"/>
  <c r="AH45" i="2"/>
  <c r="A46" i="2"/>
  <c r="B44" i="4" s="1"/>
  <c r="B46" i="2"/>
  <c r="C44" i="4" s="1"/>
  <c r="C46" i="2"/>
  <c r="C46" i="5" s="1"/>
  <c r="D46" i="2"/>
  <c r="E46" i="2"/>
  <c r="G46" i="2"/>
  <c r="H46" i="2"/>
  <c r="J46" i="2"/>
  <c r="L46" i="2"/>
  <c r="M46" i="2"/>
  <c r="N46" i="2"/>
  <c r="O46" i="2"/>
  <c r="P46" i="2"/>
  <c r="Q46" i="2"/>
  <c r="S46" i="2"/>
  <c r="T46" i="2"/>
  <c r="U46" i="2" s="1"/>
  <c r="V46" i="2"/>
  <c r="W46" i="2"/>
  <c r="X46" i="2" s="1"/>
  <c r="AB44" i="4" s="1"/>
  <c r="Z46" i="2"/>
  <c r="AA44" i="4" s="1"/>
  <c r="AA46" i="2"/>
  <c r="AB46" i="2"/>
  <c r="AH44" i="4" s="1"/>
  <c r="AE46" i="2"/>
  <c r="AF46" i="2"/>
  <c r="AJ44" i="4" s="1"/>
  <c r="AG46" i="2"/>
  <c r="AH46" i="2"/>
  <c r="A47" i="2"/>
  <c r="B45" i="4" s="1"/>
  <c r="B47" i="2"/>
  <c r="C45" i="4" s="1"/>
  <c r="C47" i="2"/>
  <c r="C47" i="5" s="1"/>
  <c r="D47" i="2"/>
  <c r="E47" i="2"/>
  <c r="BC50" i="1" s="1"/>
  <c r="G47" i="2"/>
  <c r="H47" i="2"/>
  <c r="J47" i="2"/>
  <c r="L47" i="2"/>
  <c r="M47" i="2"/>
  <c r="N47" i="2"/>
  <c r="O47" i="2"/>
  <c r="P47" i="2"/>
  <c r="Q47" i="2"/>
  <c r="S47" i="2"/>
  <c r="T47" i="2"/>
  <c r="U47" i="2" s="1"/>
  <c r="V47" i="2"/>
  <c r="W47" i="2"/>
  <c r="X47" i="2" s="1"/>
  <c r="AB45" i="4" s="1"/>
  <c r="Z47" i="2"/>
  <c r="AA45" i="4" s="1"/>
  <c r="AA47" i="2"/>
  <c r="AB47" i="2"/>
  <c r="AH45" i="4" s="1"/>
  <c r="AE47" i="2"/>
  <c r="AF47" i="2"/>
  <c r="AJ45" i="4" s="1"/>
  <c r="AG47" i="2"/>
  <c r="AH47" i="2"/>
  <c r="A48" i="2"/>
  <c r="B46" i="4" s="1"/>
  <c r="B48" i="2"/>
  <c r="C46" i="4" s="1"/>
  <c r="C48" i="2"/>
  <c r="C48" i="5" s="1"/>
  <c r="D48" i="2"/>
  <c r="E48" i="2"/>
  <c r="BC51" i="1" s="1"/>
  <c r="G48" i="2"/>
  <c r="H48" i="2"/>
  <c r="J48" i="2"/>
  <c r="L48" i="2"/>
  <c r="M48" i="2"/>
  <c r="N48" i="2"/>
  <c r="O48" i="2"/>
  <c r="P48" i="2"/>
  <c r="Q48" i="2"/>
  <c r="S48" i="2"/>
  <c r="T48" i="2"/>
  <c r="U48" i="2" s="1"/>
  <c r="V48" i="2"/>
  <c r="W48" i="2"/>
  <c r="X48" i="2" s="1"/>
  <c r="AB46" i="4" s="1"/>
  <c r="Z48" i="2"/>
  <c r="AA46" i="4" s="1"/>
  <c r="AA48" i="2"/>
  <c r="AB48" i="2"/>
  <c r="AH46" i="4" s="1"/>
  <c r="AE48" i="2"/>
  <c r="AF48" i="2"/>
  <c r="AJ46" i="4" s="1"/>
  <c r="AG48" i="2"/>
  <c r="AH48" i="2"/>
  <c r="A49" i="2"/>
  <c r="B47" i="4" s="1"/>
  <c r="B49" i="2"/>
  <c r="C47" i="4" s="1"/>
  <c r="C49" i="2"/>
  <c r="C49" i="5" s="1"/>
  <c r="D49" i="2"/>
  <c r="E49" i="2"/>
  <c r="G49" i="2"/>
  <c r="H49" i="2"/>
  <c r="J49" i="2"/>
  <c r="L49" i="2"/>
  <c r="M49" i="2"/>
  <c r="N49" i="2"/>
  <c r="O49" i="2"/>
  <c r="P49" i="2"/>
  <c r="Q49" i="2"/>
  <c r="S49" i="2"/>
  <c r="T49" i="2"/>
  <c r="U49" i="2" s="1"/>
  <c r="V49" i="2"/>
  <c r="W49" i="2"/>
  <c r="X49" i="2" s="1"/>
  <c r="AB47" i="4" s="1"/>
  <c r="Z49" i="2"/>
  <c r="AA47" i="4" s="1"/>
  <c r="AA49" i="2"/>
  <c r="AB49" i="2"/>
  <c r="AH47" i="4" s="1"/>
  <c r="AE49" i="2"/>
  <c r="AF49" i="2"/>
  <c r="AJ47" i="4" s="1"/>
  <c r="AG49" i="2"/>
  <c r="AH49" i="2"/>
  <c r="A50" i="2"/>
  <c r="B48" i="4" s="1"/>
  <c r="B50" i="2"/>
  <c r="C48" i="4" s="1"/>
  <c r="C50" i="2"/>
  <c r="C50" i="5" s="1"/>
  <c r="D50" i="2"/>
  <c r="E50" i="2"/>
  <c r="G50" i="2"/>
  <c r="H50" i="2"/>
  <c r="J50" i="2"/>
  <c r="L50" i="2"/>
  <c r="M50" i="2"/>
  <c r="N50" i="2"/>
  <c r="O50" i="2"/>
  <c r="P50" i="2"/>
  <c r="Q50" i="2"/>
  <c r="S50" i="2"/>
  <c r="T50" i="2"/>
  <c r="U50" i="2" s="1"/>
  <c r="V50" i="2"/>
  <c r="W50" i="2"/>
  <c r="X50" i="2" s="1"/>
  <c r="AB48" i="4" s="1"/>
  <c r="Z50" i="2"/>
  <c r="AA48" i="4" s="1"/>
  <c r="AA50" i="2"/>
  <c r="AB50" i="2"/>
  <c r="AH48" i="4" s="1"/>
  <c r="AE50" i="2"/>
  <c r="AF50" i="2"/>
  <c r="AJ48" i="4" s="1"/>
  <c r="AG50" i="2"/>
  <c r="AH50" i="2"/>
  <c r="A51" i="2"/>
  <c r="B49" i="4" s="1"/>
  <c r="B51" i="2"/>
  <c r="C49" i="4" s="1"/>
  <c r="C51" i="2"/>
  <c r="C51" i="5" s="1"/>
  <c r="D51" i="2"/>
  <c r="E51" i="2"/>
  <c r="BC54" i="1" s="1"/>
  <c r="G51" i="2"/>
  <c r="H51" i="2"/>
  <c r="J51" i="2"/>
  <c r="L51" i="2"/>
  <c r="M51" i="2"/>
  <c r="N51" i="2"/>
  <c r="O51" i="2"/>
  <c r="P51" i="2"/>
  <c r="Q51" i="2"/>
  <c r="S51" i="2"/>
  <c r="T51" i="2"/>
  <c r="U51" i="2" s="1"/>
  <c r="V51" i="2"/>
  <c r="W51" i="2"/>
  <c r="X51" i="2" s="1"/>
  <c r="AB49" i="4" s="1"/>
  <c r="Z51" i="2"/>
  <c r="AA49" i="4" s="1"/>
  <c r="AA51" i="2"/>
  <c r="AB51" i="2"/>
  <c r="AH49" i="4" s="1"/>
  <c r="AE51" i="2"/>
  <c r="AF51" i="2"/>
  <c r="AJ49" i="4" s="1"/>
  <c r="AG51" i="2"/>
  <c r="AH51" i="2"/>
  <c r="A52" i="2"/>
  <c r="B50" i="4" s="1"/>
  <c r="B52" i="2"/>
  <c r="C50" i="4" s="1"/>
  <c r="C52" i="2"/>
  <c r="C52" i="5" s="1"/>
  <c r="D52" i="2"/>
  <c r="E52" i="2"/>
  <c r="BC55" i="1" s="1"/>
  <c r="G52" i="2"/>
  <c r="H52" i="2"/>
  <c r="J52" i="2"/>
  <c r="L52" i="2"/>
  <c r="M52" i="2"/>
  <c r="N52" i="2"/>
  <c r="O52" i="2"/>
  <c r="P52" i="2"/>
  <c r="Q52" i="2"/>
  <c r="S52" i="2"/>
  <c r="T52" i="2"/>
  <c r="U52" i="2" s="1"/>
  <c r="V52" i="2"/>
  <c r="W52" i="2"/>
  <c r="X52" i="2" s="1"/>
  <c r="AB50" i="4" s="1"/>
  <c r="Z52" i="2"/>
  <c r="AA50" i="4" s="1"/>
  <c r="AA52" i="2"/>
  <c r="AB52" i="2"/>
  <c r="AH50" i="4" s="1"/>
  <c r="AE52" i="2"/>
  <c r="AF52" i="2"/>
  <c r="AJ50" i="4" s="1"/>
  <c r="AG52" i="2"/>
  <c r="AH52" i="2"/>
  <c r="A53" i="2"/>
  <c r="B51" i="4" s="1"/>
  <c r="B53" i="2"/>
  <c r="C51" i="4" s="1"/>
  <c r="C53" i="2"/>
  <c r="C53" i="5" s="1"/>
  <c r="D53" i="2"/>
  <c r="E53" i="2"/>
  <c r="BC56" i="1" s="1"/>
  <c r="G53" i="2"/>
  <c r="H53" i="2"/>
  <c r="J53" i="2"/>
  <c r="L53" i="2"/>
  <c r="M53" i="2"/>
  <c r="N53" i="2"/>
  <c r="O53" i="2"/>
  <c r="P53" i="2"/>
  <c r="Q53" i="2"/>
  <c r="S53" i="2"/>
  <c r="T53" i="2"/>
  <c r="U53" i="2" s="1"/>
  <c r="V53" i="2"/>
  <c r="W53" i="2"/>
  <c r="X53" i="2" s="1"/>
  <c r="AB51" i="4" s="1"/>
  <c r="Z53" i="2"/>
  <c r="AA51" i="4" s="1"/>
  <c r="AA53" i="2"/>
  <c r="AB53" i="2"/>
  <c r="AH51" i="4" s="1"/>
  <c r="AE53" i="2"/>
  <c r="AF53" i="2"/>
  <c r="AJ51" i="4" s="1"/>
  <c r="AG53" i="2"/>
  <c r="AH53" i="2"/>
  <c r="A54" i="2"/>
  <c r="B52" i="4" s="1"/>
  <c r="B54" i="2"/>
  <c r="C52" i="4" s="1"/>
  <c r="C54" i="2"/>
  <c r="C54" i="5" s="1"/>
  <c r="D54" i="2"/>
  <c r="E54" i="2"/>
  <c r="BC57" i="1" s="1"/>
  <c r="G54" i="2"/>
  <c r="H54" i="2"/>
  <c r="J54" i="2"/>
  <c r="L54" i="2"/>
  <c r="M54" i="2"/>
  <c r="N54" i="2"/>
  <c r="O54" i="2"/>
  <c r="P54" i="2"/>
  <c r="Q54" i="2"/>
  <c r="S54" i="2"/>
  <c r="T54" i="2"/>
  <c r="U54" i="2" s="1"/>
  <c r="V54" i="2"/>
  <c r="W54" i="2"/>
  <c r="X54" i="2" s="1"/>
  <c r="AB52" i="4" s="1"/>
  <c r="Z54" i="2"/>
  <c r="AA52" i="4" s="1"/>
  <c r="AA54" i="2"/>
  <c r="AB54" i="2"/>
  <c r="AH52" i="4" s="1"/>
  <c r="AE54" i="2"/>
  <c r="AF54" i="2"/>
  <c r="AJ52" i="4" s="1"/>
  <c r="AG54" i="2"/>
  <c r="AH54" i="2"/>
  <c r="A55" i="2"/>
  <c r="B53" i="4" s="1"/>
  <c r="B55" i="2"/>
  <c r="C53" i="4" s="1"/>
  <c r="C55" i="2"/>
  <c r="C55" i="5" s="1"/>
  <c r="D55" i="2"/>
  <c r="E55" i="2"/>
  <c r="BC58" i="1" s="1"/>
  <c r="G55" i="2"/>
  <c r="H55" i="2"/>
  <c r="J55" i="2"/>
  <c r="L55" i="2"/>
  <c r="M55" i="2"/>
  <c r="N55" i="2"/>
  <c r="O55" i="2"/>
  <c r="P55" i="2"/>
  <c r="Q55" i="2"/>
  <c r="S55" i="2"/>
  <c r="T55" i="2"/>
  <c r="U55" i="2" s="1"/>
  <c r="V55" i="2"/>
  <c r="W55" i="2"/>
  <c r="X55" i="2" s="1"/>
  <c r="AB53" i="4" s="1"/>
  <c r="Z55" i="2"/>
  <c r="AA53" i="4" s="1"/>
  <c r="AA55" i="2"/>
  <c r="AB55" i="2"/>
  <c r="AH53" i="4" s="1"/>
  <c r="AE55" i="2"/>
  <c r="AF55" i="2"/>
  <c r="AJ53" i="4" s="1"/>
  <c r="AG55" i="2"/>
  <c r="AH55" i="2"/>
  <c r="A56" i="2"/>
  <c r="B54" i="4" s="1"/>
  <c r="B56" i="2"/>
  <c r="C54" i="4" s="1"/>
  <c r="C56" i="2"/>
  <c r="C56" i="5" s="1"/>
  <c r="D56" i="2"/>
  <c r="G56" i="2"/>
  <c r="O56" i="2"/>
  <c r="T56" i="2"/>
  <c r="U56" i="2" s="1"/>
  <c r="Z56" i="2"/>
  <c r="AA54" i="4" s="1"/>
  <c r="AA56" i="2"/>
  <c r="AB56" i="2"/>
  <c r="AH54" i="4" s="1"/>
  <c r="AE56" i="2"/>
  <c r="AF56" i="2"/>
  <c r="AJ54" i="4" s="1"/>
  <c r="AG56" i="2"/>
  <c r="AH56" i="2"/>
  <c r="A57" i="2"/>
  <c r="B55" i="4" s="1"/>
  <c r="B57" i="2"/>
  <c r="C55" i="4" s="1"/>
  <c r="C57" i="2"/>
  <c r="C57" i="5" s="1"/>
  <c r="D57" i="2"/>
  <c r="E57" i="2"/>
  <c r="G57" i="2"/>
  <c r="H57" i="2"/>
  <c r="J57" i="2"/>
  <c r="L57" i="2"/>
  <c r="M57" i="2"/>
  <c r="N57" i="2"/>
  <c r="O57" i="2"/>
  <c r="P57" i="2"/>
  <c r="Q57" i="2"/>
  <c r="S57" i="2"/>
  <c r="T57" i="2"/>
  <c r="U57" i="2" s="1"/>
  <c r="V57" i="2"/>
  <c r="W57" i="2"/>
  <c r="X57" i="2" s="1"/>
  <c r="AB55" i="4" s="1"/>
  <c r="Z57" i="2"/>
  <c r="AA55" i="4" s="1"/>
  <c r="AA57" i="2"/>
  <c r="AB57" i="2"/>
  <c r="AH55" i="4" s="1"/>
  <c r="AE57" i="2"/>
  <c r="AF57" i="2"/>
  <c r="AJ55" i="4" s="1"/>
  <c r="AG57" i="2"/>
  <c r="AH57" i="2"/>
  <c r="A58" i="2"/>
  <c r="B56" i="4" s="1"/>
  <c r="B58" i="2"/>
  <c r="C56" i="4" s="1"/>
  <c r="C58" i="2"/>
  <c r="C58" i="5" s="1"/>
  <c r="D58" i="2"/>
  <c r="E58" i="2"/>
  <c r="BC61" i="1" s="1"/>
  <c r="G58" i="2"/>
  <c r="H58" i="2"/>
  <c r="J58" i="2"/>
  <c r="L58" i="2"/>
  <c r="M58" i="2"/>
  <c r="N58" i="2"/>
  <c r="O58" i="2"/>
  <c r="P58" i="2"/>
  <c r="Q58" i="2"/>
  <c r="S58" i="2"/>
  <c r="T58" i="2"/>
  <c r="U58" i="2" s="1"/>
  <c r="V58" i="2"/>
  <c r="W58" i="2"/>
  <c r="X58" i="2" s="1"/>
  <c r="AB56" i="4" s="1"/>
  <c r="Z58" i="2"/>
  <c r="AA56" i="4" s="1"/>
  <c r="AA58" i="2"/>
  <c r="AB58" i="2"/>
  <c r="AH56" i="4" s="1"/>
  <c r="AE58" i="2"/>
  <c r="AF58" i="2"/>
  <c r="AJ56" i="4" s="1"/>
  <c r="AG58" i="2"/>
  <c r="AH58" i="2"/>
  <c r="A59" i="2"/>
  <c r="B57" i="4" s="1"/>
  <c r="B59" i="2"/>
  <c r="C57" i="4" s="1"/>
  <c r="C59" i="2"/>
  <c r="C59" i="5" s="1"/>
  <c r="D59" i="2"/>
  <c r="E59" i="2"/>
  <c r="BC62" i="1" s="1"/>
  <c r="G59" i="2"/>
  <c r="H59" i="2"/>
  <c r="J59" i="2"/>
  <c r="L59" i="2"/>
  <c r="M59" i="2"/>
  <c r="N59" i="2"/>
  <c r="O59" i="2"/>
  <c r="P59" i="2"/>
  <c r="Q59" i="2"/>
  <c r="S59" i="2"/>
  <c r="T59" i="2"/>
  <c r="U59" i="2" s="1"/>
  <c r="V59" i="2"/>
  <c r="W59" i="2"/>
  <c r="X59" i="2" s="1"/>
  <c r="AB57" i="4" s="1"/>
  <c r="Z59" i="2"/>
  <c r="AA57" i="4" s="1"/>
  <c r="AA59" i="2"/>
  <c r="AB59" i="2"/>
  <c r="AH57" i="4" s="1"/>
  <c r="AE59" i="2"/>
  <c r="AF59" i="2"/>
  <c r="AJ57" i="4" s="1"/>
  <c r="AG59" i="2"/>
  <c r="AH59" i="2"/>
  <c r="A60" i="2"/>
  <c r="B58" i="4" s="1"/>
  <c r="B60" i="2"/>
  <c r="C58" i="4" s="1"/>
  <c r="C60" i="2"/>
  <c r="C60" i="5" s="1"/>
  <c r="D60" i="2"/>
  <c r="M60" i="2"/>
  <c r="Q60" i="2"/>
  <c r="W60" i="2"/>
  <c r="X60" i="2" s="1"/>
  <c r="AB58" i="4" s="1"/>
  <c r="Z60" i="2"/>
  <c r="AA58" i="4" s="1"/>
  <c r="AA60" i="2"/>
  <c r="AB60" i="2"/>
  <c r="AH58" i="4" s="1"/>
  <c r="AE60" i="2"/>
  <c r="AF60" i="2"/>
  <c r="AJ58" i="4" s="1"/>
  <c r="AG60" i="2"/>
  <c r="AH60" i="2"/>
  <c r="A61" i="2"/>
  <c r="B59" i="4" s="1"/>
  <c r="B61" i="2"/>
  <c r="C59" i="4" s="1"/>
  <c r="C61" i="2"/>
  <c r="C61" i="5" s="1"/>
  <c r="D61" i="2"/>
  <c r="E61" i="2"/>
  <c r="G61" i="2"/>
  <c r="H61" i="2"/>
  <c r="J61" i="2"/>
  <c r="L61" i="2"/>
  <c r="M61" i="2"/>
  <c r="N61" i="2"/>
  <c r="O61" i="2"/>
  <c r="P61" i="2"/>
  <c r="Q61" i="2"/>
  <c r="S61" i="2"/>
  <c r="T61" i="2"/>
  <c r="U61" i="2" s="1"/>
  <c r="V61" i="2"/>
  <c r="W61" i="2"/>
  <c r="X61" i="2" s="1"/>
  <c r="AB59" i="4" s="1"/>
  <c r="Z61" i="2"/>
  <c r="AA59" i="4" s="1"/>
  <c r="AA61" i="2"/>
  <c r="AB61" i="2"/>
  <c r="AH59" i="4" s="1"/>
  <c r="AE61" i="2"/>
  <c r="AF61" i="2"/>
  <c r="AJ59" i="4" s="1"/>
  <c r="AG61" i="2"/>
  <c r="AH61" i="2"/>
  <c r="A62" i="2"/>
  <c r="B60" i="4" s="1"/>
  <c r="B62" i="2"/>
  <c r="C60" i="4" s="1"/>
  <c r="C62" i="2"/>
  <c r="C62" i="5" s="1"/>
  <c r="D62" i="2"/>
  <c r="E62" i="2"/>
  <c r="BC65" i="1" s="1"/>
  <c r="G62" i="2"/>
  <c r="H62" i="2"/>
  <c r="J62" i="2"/>
  <c r="L62" i="2"/>
  <c r="M62" i="2"/>
  <c r="N62" i="2"/>
  <c r="O62" i="2"/>
  <c r="P62" i="2"/>
  <c r="Q62" i="2"/>
  <c r="S62" i="2"/>
  <c r="T62" i="2"/>
  <c r="U62" i="2" s="1"/>
  <c r="V62" i="2"/>
  <c r="W62" i="2"/>
  <c r="X62" i="2" s="1"/>
  <c r="AB60" i="4" s="1"/>
  <c r="Z62" i="2"/>
  <c r="AA60" i="4" s="1"/>
  <c r="AA62" i="2"/>
  <c r="AB62" i="2"/>
  <c r="AH60" i="4" s="1"/>
  <c r="AE62" i="2"/>
  <c r="AF62" i="2"/>
  <c r="AJ60" i="4" s="1"/>
  <c r="AG62" i="2"/>
  <c r="AH62" i="2"/>
  <c r="A63" i="2"/>
  <c r="B61" i="4" s="1"/>
  <c r="B63" i="2"/>
  <c r="C61" i="4" s="1"/>
  <c r="C63" i="2"/>
  <c r="C63" i="5" s="1"/>
  <c r="D63" i="2"/>
  <c r="E63" i="2"/>
  <c r="BC66" i="1" s="1"/>
  <c r="G63" i="2"/>
  <c r="H63" i="2"/>
  <c r="J63" i="2"/>
  <c r="L63" i="2"/>
  <c r="M63" i="2"/>
  <c r="N63" i="2"/>
  <c r="O63" i="2"/>
  <c r="P63" i="2"/>
  <c r="Q63" i="2"/>
  <c r="S63" i="2"/>
  <c r="T63" i="2"/>
  <c r="U63" i="2" s="1"/>
  <c r="V63" i="2"/>
  <c r="W63" i="2"/>
  <c r="X63" i="2" s="1"/>
  <c r="AB61" i="4" s="1"/>
  <c r="Z63" i="2"/>
  <c r="AA61" i="4" s="1"/>
  <c r="AA63" i="2"/>
  <c r="AB63" i="2"/>
  <c r="AH61" i="4" s="1"/>
  <c r="AE63" i="2"/>
  <c r="AF63" i="2"/>
  <c r="AJ61" i="4" s="1"/>
  <c r="AG63" i="2"/>
  <c r="AH63" i="2"/>
  <c r="A64" i="2"/>
  <c r="B62" i="4" s="1"/>
  <c r="B64" i="2"/>
  <c r="C62" i="4" s="1"/>
  <c r="C64" i="2"/>
  <c r="C64" i="5" s="1"/>
  <c r="D64" i="2"/>
  <c r="E64" i="2"/>
  <c r="BC67" i="1" s="1"/>
  <c r="G64" i="2"/>
  <c r="H64" i="2"/>
  <c r="J64" i="2"/>
  <c r="L64" i="2"/>
  <c r="M64" i="2"/>
  <c r="N64" i="2"/>
  <c r="O64" i="2"/>
  <c r="P64" i="2"/>
  <c r="Q64" i="2"/>
  <c r="S64" i="2"/>
  <c r="T64" i="2"/>
  <c r="U64" i="2" s="1"/>
  <c r="V64" i="2"/>
  <c r="W64" i="2"/>
  <c r="X64" i="2" s="1"/>
  <c r="AB62" i="4" s="1"/>
  <c r="Z64" i="2"/>
  <c r="AA62" i="4" s="1"/>
  <c r="AA64" i="2"/>
  <c r="AB64" i="2"/>
  <c r="AH62" i="4" s="1"/>
  <c r="AE64" i="2"/>
  <c r="AF64" i="2"/>
  <c r="AJ62" i="4" s="1"/>
  <c r="AG64" i="2"/>
  <c r="AH64" i="2"/>
  <c r="A65" i="2"/>
  <c r="B63" i="4" s="1"/>
  <c r="B65" i="2"/>
  <c r="C63" i="4" s="1"/>
  <c r="C65" i="2"/>
  <c r="C65" i="5" s="1"/>
  <c r="D65" i="2"/>
  <c r="E65" i="2"/>
  <c r="P63" i="4" s="1"/>
  <c r="G65" i="2"/>
  <c r="H65" i="2"/>
  <c r="J65" i="2"/>
  <c r="L65" i="2"/>
  <c r="M65" i="2"/>
  <c r="N65" i="2"/>
  <c r="O65" i="2"/>
  <c r="P65" i="2"/>
  <c r="Q65" i="2"/>
  <c r="S65" i="2"/>
  <c r="T65" i="2"/>
  <c r="U65" i="2" s="1"/>
  <c r="V65" i="2"/>
  <c r="W65" i="2"/>
  <c r="X65" i="2" s="1"/>
  <c r="AB63" i="4" s="1"/>
  <c r="Z65" i="2"/>
  <c r="AA63" i="4" s="1"/>
  <c r="AA65" i="2"/>
  <c r="AB65" i="2"/>
  <c r="AH63" i="4" s="1"/>
  <c r="AE65" i="2"/>
  <c r="AF65" i="2"/>
  <c r="AJ63" i="4" s="1"/>
  <c r="AG65" i="2"/>
  <c r="AH65" i="2"/>
  <c r="A66" i="2"/>
  <c r="B64" i="4" s="1"/>
  <c r="B66" i="2"/>
  <c r="C64" i="4" s="1"/>
  <c r="C66" i="2"/>
  <c r="C66" i="5" s="1"/>
  <c r="D66" i="2"/>
  <c r="E66" i="2"/>
  <c r="P64" i="4" s="1"/>
  <c r="G66" i="2"/>
  <c r="H66" i="2"/>
  <c r="J66" i="2"/>
  <c r="L66" i="2"/>
  <c r="M66" i="2"/>
  <c r="N66" i="2"/>
  <c r="O66" i="2"/>
  <c r="P66" i="2"/>
  <c r="Q66" i="2"/>
  <c r="S66" i="2"/>
  <c r="T66" i="2"/>
  <c r="U66" i="2" s="1"/>
  <c r="V66" i="2"/>
  <c r="W66" i="2"/>
  <c r="X66" i="2" s="1"/>
  <c r="AB64" i="4" s="1"/>
  <c r="Z66" i="2"/>
  <c r="AA64" i="4" s="1"/>
  <c r="AA66" i="2"/>
  <c r="AB66" i="2"/>
  <c r="AH64" i="4" s="1"/>
  <c r="AE66" i="2"/>
  <c r="AF66" i="2"/>
  <c r="AJ64" i="4" s="1"/>
  <c r="AG66" i="2"/>
  <c r="AH66" i="2"/>
  <c r="A67" i="2"/>
  <c r="B65" i="4" s="1"/>
  <c r="B67" i="2"/>
  <c r="C65" i="4" s="1"/>
  <c r="C67" i="2"/>
  <c r="C67" i="5" s="1"/>
  <c r="D67" i="2"/>
  <c r="E67" i="2"/>
  <c r="BC70" i="1" s="1"/>
  <c r="G67" i="2"/>
  <c r="H67" i="2"/>
  <c r="J67" i="2"/>
  <c r="L67" i="2"/>
  <c r="M67" i="2"/>
  <c r="N67" i="2"/>
  <c r="O67" i="2"/>
  <c r="P67" i="2"/>
  <c r="Q67" i="2"/>
  <c r="S67" i="2"/>
  <c r="T67" i="2"/>
  <c r="U67" i="2" s="1"/>
  <c r="V67" i="2"/>
  <c r="W67" i="2"/>
  <c r="X67" i="2" s="1"/>
  <c r="AB65" i="4" s="1"/>
  <c r="Z67" i="2"/>
  <c r="AA65" i="4" s="1"/>
  <c r="AA67" i="2"/>
  <c r="AB67" i="2"/>
  <c r="AH65" i="4" s="1"/>
  <c r="AE67" i="2"/>
  <c r="AF67" i="2"/>
  <c r="AJ65" i="4" s="1"/>
  <c r="AG67" i="2"/>
  <c r="AH67" i="2"/>
  <c r="A68" i="2"/>
  <c r="B66" i="4" s="1"/>
  <c r="B68" i="2"/>
  <c r="C66" i="4" s="1"/>
  <c r="C68" i="2"/>
  <c r="C68" i="5" s="1"/>
  <c r="D68" i="2"/>
  <c r="E68" i="2"/>
  <c r="BC71" i="1" s="1"/>
  <c r="G68" i="2"/>
  <c r="H68" i="2"/>
  <c r="J68" i="2"/>
  <c r="L68" i="2"/>
  <c r="M68" i="2"/>
  <c r="N68" i="2"/>
  <c r="O68" i="2"/>
  <c r="P68" i="2"/>
  <c r="Q68" i="2"/>
  <c r="S68" i="2"/>
  <c r="T68" i="2"/>
  <c r="U68" i="2" s="1"/>
  <c r="V68" i="2"/>
  <c r="W68" i="2"/>
  <c r="X68" i="2" s="1"/>
  <c r="AB66" i="4" s="1"/>
  <c r="Z68" i="2"/>
  <c r="AA66" i="4" s="1"/>
  <c r="AA68" i="2"/>
  <c r="AB68" i="2"/>
  <c r="AH66" i="4" s="1"/>
  <c r="AE68" i="2"/>
  <c r="AF68" i="2"/>
  <c r="AJ66" i="4" s="1"/>
  <c r="AG68" i="2"/>
  <c r="AH68" i="2"/>
  <c r="A69" i="2"/>
  <c r="B67" i="4" s="1"/>
  <c r="B69" i="2"/>
  <c r="C67" i="4" s="1"/>
  <c r="C69" i="2"/>
  <c r="C69" i="5" s="1"/>
  <c r="D69" i="2"/>
  <c r="E69" i="2"/>
  <c r="P67" i="4" s="1"/>
  <c r="G69" i="2"/>
  <c r="H69" i="2"/>
  <c r="J69" i="2"/>
  <c r="L69" i="2"/>
  <c r="M69" i="2"/>
  <c r="N69" i="2"/>
  <c r="O69" i="2"/>
  <c r="P69" i="2"/>
  <c r="Q69" i="2"/>
  <c r="S69" i="2"/>
  <c r="T69" i="2"/>
  <c r="U69" i="2" s="1"/>
  <c r="V69" i="2"/>
  <c r="W69" i="2"/>
  <c r="X69" i="2" s="1"/>
  <c r="AB67" i="4" s="1"/>
  <c r="Z69" i="2"/>
  <c r="AA67" i="4" s="1"/>
  <c r="AA69" i="2"/>
  <c r="AB69" i="2"/>
  <c r="AH67" i="4" s="1"/>
  <c r="AE69" i="2"/>
  <c r="AF69" i="2"/>
  <c r="AJ67" i="4" s="1"/>
  <c r="AG69" i="2"/>
  <c r="AH69" i="2"/>
  <c r="A70" i="2"/>
  <c r="B68" i="4" s="1"/>
  <c r="B70" i="2"/>
  <c r="C68" i="4" s="1"/>
  <c r="C70" i="2"/>
  <c r="C70" i="5" s="1"/>
  <c r="D70" i="2"/>
  <c r="E70" i="2"/>
  <c r="BC73" i="1" s="1"/>
  <c r="G70" i="2"/>
  <c r="H70" i="2"/>
  <c r="J70" i="2"/>
  <c r="L70" i="2"/>
  <c r="M70" i="2"/>
  <c r="N70" i="2"/>
  <c r="O70" i="2"/>
  <c r="P70" i="2"/>
  <c r="Q70" i="2"/>
  <c r="S70" i="2"/>
  <c r="T70" i="2"/>
  <c r="U70" i="2" s="1"/>
  <c r="V70" i="2"/>
  <c r="W70" i="2"/>
  <c r="X70" i="2" s="1"/>
  <c r="AB68" i="4" s="1"/>
  <c r="Z70" i="2"/>
  <c r="AA68" i="4" s="1"/>
  <c r="AA70" i="2"/>
  <c r="AB70" i="2"/>
  <c r="AH68" i="4" s="1"/>
  <c r="AE70" i="2"/>
  <c r="AF70" i="2"/>
  <c r="AJ68" i="4" s="1"/>
  <c r="AG70" i="2"/>
  <c r="AH70" i="2"/>
  <c r="A71" i="2"/>
  <c r="B69" i="4" s="1"/>
  <c r="B71" i="2"/>
  <c r="C69" i="4" s="1"/>
  <c r="C71" i="2"/>
  <c r="C71" i="5" s="1"/>
  <c r="D71" i="2"/>
  <c r="E71" i="2"/>
  <c r="BC74" i="1" s="1"/>
  <c r="G71" i="2"/>
  <c r="H71" i="2"/>
  <c r="J71" i="2"/>
  <c r="L71" i="2"/>
  <c r="M71" i="2"/>
  <c r="N71" i="2"/>
  <c r="O71" i="2"/>
  <c r="P71" i="2"/>
  <c r="Q71" i="2"/>
  <c r="S71" i="2"/>
  <c r="T71" i="2"/>
  <c r="U71" i="2" s="1"/>
  <c r="V71" i="2"/>
  <c r="W71" i="2"/>
  <c r="X71" i="2" s="1"/>
  <c r="AB69" i="4" s="1"/>
  <c r="Z71" i="2"/>
  <c r="AA69" i="4" s="1"/>
  <c r="AA71" i="2"/>
  <c r="AB71" i="2"/>
  <c r="AH69" i="4" s="1"/>
  <c r="AE71" i="2"/>
  <c r="AF71" i="2"/>
  <c r="AJ69" i="4" s="1"/>
  <c r="AG71" i="2"/>
  <c r="AH71" i="2"/>
  <c r="A72" i="2"/>
  <c r="B70" i="4" s="1"/>
  <c r="B72" i="2"/>
  <c r="C70" i="4" s="1"/>
  <c r="C72" i="2"/>
  <c r="C72" i="5" s="1"/>
  <c r="D72" i="2"/>
  <c r="E72" i="2"/>
  <c r="BC75" i="1" s="1"/>
  <c r="G72" i="2"/>
  <c r="H72" i="2"/>
  <c r="J72" i="2"/>
  <c r="L72" i="2"/>
  <c r="M72" i="2"/>
  <c r="N72" i="2"/>
  <c r="O72" i="2"/>
  <c r="P72" i="2"/>
  <c r="Q72" i="2"/>
  <c r="S72" i="2"/>
  <c r="T72" i="2"/>
  <c r="U72" i="2" s="1"/>
  <c r="V72" i="2"/>
  <c r="W72" i="2"/>
  <c r="X72" i="2" s="1"/>
  <c r="AB70" i="4" s="1"/>
  <c r="Z72" i="2"/>
  <c r="AA70" i="4" s="1"/>
  <c r="AA72" i="2"/>
  <c r="AB72" i="2"/>
  <c r="AH70" i="4" s="1"/>
  <c r="AE72" i="2"/>
  <c r="AF72" i="2"/>
  <c r="AJ70" i="4" s="1"/>
  <c r="AG72" i="2"/>
  <c r="AH72" i="2"/>
  <c r="A73" i="2"/>
  <c r="B71" i="4" s="1"/>
  <c r="B73" i="2"/>
  <c r="C71" i="4" s="1"/>
  <c r="C73" i="2"/>
  <c r="C73" i="5" s="1"/>
  <c r="D73" i="2"/>
  <c r="E73" i="2"/>
  <c r="P71" i="4" s="1"/>
  <c r="G73" i="2"/>
  <c r="H73" i="2"/>
  <c r="J73" i="2"/>
  <c r="L73" i="2"/>
  <c r="M73" i="2"/>
  <c r="N73" i="2"/>
  <c r="O73" i="2"/>
  <c r="P73" i="2"/>
  <c r="Q73" i="2"/>
  <c r="S73" i="2"/>
  <c r="T73" i="2"/>
  <c r="U73" i="2" s="1"/>
  <c r="V73" i="2"/>
  <c r="W73" i="2"/>
  <c r="X73" i="2" s="1"/>
  <c r="AB71" i="4" s="1"/>
  <c r="Z73" i="2"/>
  <c r="AA71" i="4" s="1"/>
  <c r="AA73" i="2"/>
  <c r="AB73" i="2"/>
  <c r="AH71" i="4" s="1"/>
  <c r="AE73" i="2"/>
  <c r="AF73" i="2"/>
  <c r="AJ71" i="4" s="1"/>
  <c r="AG73" i="2"/>
  <c r="AH73" i="2"/>
  <c r="A74" i="2"/>
  <c r="B72" i="4" s="1"/>
  <c r="B74" i="2"/>
  <c r="C72" i="4" s="1"/>
  <c r="C74" i="2"/>
  <c r="C74" i="5" s="1"/>
  <c r="D74" i="2"/>
  <c r="E74" i="2"/>
  <c r="P72" i="4" s="1"/>
  <c r="G74" i="2"/>
  <c r="H74" i="2"/>
  <c r="J74" i="2"/>
  <c r="L74" i="2"/>
  <c r="M74" i="2"/>
  <c r="N74" i="2"/>
  <c r="O74" i="2"/>
  <c r="P74" i="2"/>
  <c r="Q74" i="2"/>
  <c r="S74" i="2"/>
  <c r="T74" i="2"/>
  <c r="U74" i="2" s="1"/>
  <c r="V74" i="2"/>
  <c r="W74" i="2"/>
  <c r="X74" i="2" s="1"/>
  <c r="AB72" i="4" s="1"/>
  <c r="Z74" i="2"/>
  <c r="AA72" i="4" s="1"/>
  <c r="AA74" i="2"/>
  <c r="AB74" i="2"/>
  <c r="AH72" i="4" s="1"/>
  <c r="AE74" i="2"/>
  <c r="AF74" i="2"/>
  <c r="AJ72" i="4" s="1"/>
  <c r="AG74" i="2"/>
  <c r="AH74" i="2"/>
  <c r="A75" i="2"/>
  <c r="B73" i="4" s="1"/>
  <c r="B75" i="2"/>
  <c r="C73" i="4" s="1"/>
  <c r="C75" i="2"/>
  <c r="C75" i="5" s="1"/>
  <c r="D75" i="2"/>
  <c r="E75" i="2"/>
  <c r="BC78" i="1" s="1"/>
  <c r="G75" i="2"/>
  <c r="H75" i="2"/>
  <c r="J75" i="2"/>
  <c r="L75" i="2"/>
  <c r="M75" i="2"/>
  <c r="N75" i="2"/>
  <c r="O75" i="2"/>
  <c r="P75" i="2"/>
  <c r="Q75" i="2"/>
  <c r="S75" i="2"/>
  <c r="T75" i="2"/>
  <c r="U75" i="2" s="1"/>
  <c r="V75" i="2"/>
  <c r="W75" i="2"/>
  <c r="X75" i="2" s="1"/>
  <c r="AB73" i="4" s="1"/>
  <c r="Z75" i="2"/>
  <c r="AA73" i="4" s="1"/>
  <c r="AA75" i="2"/>
  <c r="AB75" i="2"/>
  <c r="AH73" i="4" s="1"/>
  <c r="AE75" i="2"/>
  <c r="AF75" i="2"/>
  <c r="AJ73" i="4" s="1"/>
  <c r="AG75" i="2"/>
  <c r="AH75" i="2"/>
  <c r="A76" i="2"/>
  <c r="B74" i="4" s="1"/>
  <c r="B76" i="2"/>
  <c r="C74" i="4" s="1"/>
  <c r="C76" i="2"/>
  <c r="C76" i="5" s="1"/>
  <c r="D76" i="2"/>
  <c r="E76" i="2"/>
  <c r="P74" i="4" s="1"/>
  <c r="G76" i="2"/>
  <c r="H76" i="2"/>
  <c r="J76" i="2"/>
  <c r="L76" i="2"/>
  <c r="M76" i="2"/>
  <c r="N76" i="2"/>
  <c r="O76" i="2"/>
  <c r="P76" i="2"/>
  <c r="Q76" i="2"/>
  <c r="S76" i="2"/>
  <c r="T76" i="2"/>
  <c r="U76" i="2" s="1"/>
  <c r="V76" i="2"/>
  <c r="W76" i="2"/>
  <c r="X76" i="2" s="1"/>
  <c r="AB74" i="4" s="1"/>
  <c r="Z76" i="2"/>
  <c r="AA74" i="4" s="1"/>
  <c r="AA76" i="2"/>
  <c r="AB76" i="2"/>
  <c r="AH74" i="4" s="1"/>
  <c r="AE76" i="2"/>
  <c r="AF76" i="2"/>
  <c r="AJ74" i="4" s="1"/>
  <c r="AG76" i="2"/>
  <c r="AH76" i="2"/>
  <c r="A77" i="2"/>
  <c r="B75" i="4" s="1"/>
  <c r="B77" i="2"/>
  <c r="C75" i="4" s="1"/>
  <c r="C77" i="2"/>
  <c r="C77" i="5" s="1"/>
  <c r="D77" i="2"/>
  <c r="E77" i="2"/>
  <c r="R77" i="2" s="1"/>
  <c r="G77" i="2"/>
  <c r="H77" i="2"/>
  <c r="J77" i="2"/>
  <c r="L77" i="2"/>
  <c r="M77" i="2"/>
  <c r="N77" i="2"/>
  <c r="O77" i="2"/>
  <c r="P77" i="2"/>
  <c r="Q77" i="2"/>
  <c r="S77" i="2"/>
  <c r="T77" i="2"/>
  <c r="U77" i="2" s="1"/>
  <c r="V77" i="2"/>
  <c r="W77" i="2"/>
  <c r="X77" i="2" s="1"/>
  <c r="AB75" i="4" s="1"/>
  <c r="Z77" i="2"/>
  <c r="AA75" i="4" s="1"/>
  <c r="AA77" i="2"/>
  <c r="AB77" i="2"/>
  <c r="AH75" i="4" s="1"/>
  <c r="AE77" i="2"/>
  <c r="AF77" i="2"/>
  <c r="AJ75" i="4" s="1"/>
  <c r="AG77" i="2"/>
  <c r="AH77" i="2"/>
  <c r="A78" i="2"/>
  <c r="B76" i="4" s="1"/>
  <c r="B78" i="2"/>
  <c r="C76" i="4" s="1"/>
  <c r="C78" i="2"/>
  <c r="C78" i="5" s="1"/>
  <c r="D78" i="2"/>
  <c r="E78" i="2"/>
  <c r="P76" i="4" s="1"/>
  <c r="G78" i="2"/>
  <c r="H78" i="2"/>
  <c r="J78" i="2"/>
  <c r="L78" i="2"/>
  <c r="M78" i="2"/>
  <c r="N78" i="2"/>
  <c r="O78" i="2"/>
  <c r="P78" i="2"/>
  <c r="Q78" i="2"/>
  <c r="S78" i="2"/>
  <c r="T78" i="2"/>
  <c r="U78" i="2" s="1"/>
  <c r="V78" i="2"/>
  <c r="W78" i="2"/>
  <c r="X78" i="2" s="1"/>
  <c r="AB76" i="4" s="1"/>
  <c r="Z78" i="2"/>
  <c r="AA76" i="4" s="1"/>
  <c r="AA78" i="2"/>
  <c r="AB78" i="2"/>
  <c r="AH76" i="4" s="1"/>
  <c r="AE78" i="2"/>
  <c r="AF78" i="2"/>
  <c r="AJ76" i="4" s="1"/>
  <c r="AG78" i="2"/>
  <c r="AH78" i="2"/>
  <c r="A79" i="2"/>
  <c r="B77" i="4" s="1"/>
  <c r="B79" i="2"/>
  <c r="C77" i="4" s="1"/>
  <c r="C79" i="2"/>
  <c r="C79" i="5" s="1"/>
  <c r="D79" i="2"/>
  <c r="E79" i="2"/>
  <c r="P77" i="4" s="1"/>
  <c r="G79" i="2"/>
  <c r="H79" i="2"/>
  <c r="J79" i="2"/>
  <c r="L79" i="2"/>
  <c r="M79" i="2"/>
  <c r="N79" i="2"/>
  <c r="O79" i="2"/>
  <c r="P79" i="2"/>
  <c r="Q79" i="2"/>
  <c r="S79" i="2"/>
  <c r="T79" i="2"/>
  <c r="U79" i="2" s="1"/>
  <c r="V79" i="2"/>
  <c r="W79" i="2"/>
  <c r="X79" i="2" s="1"/>
  <c r="AB77" i="4" s="1"/>
  <c r="Z79" i="2"/>
  <c r="AA77" i="4" s="1"/>
  <c r="AA79" i="2"/>
  <c r="AB79" i="2"/>
  <c r="AH77" i="4" s="1"/>
  <c r="AE79" i="2"/>
  <c r="AF79" i="2"/>
  <c r="AJ77" i="4" s="1"/>
  <c r="AG79" i="2"/>
  <c r="AH79" i="2"/>
  <c r="A80" i="2"/>
  <c r="B78" i="4" s="1"/>
  <c r="B80" i="2"/>
  <c r="C78" i="4" s="1"/>
  <c r="C80" i="2"/>
  <c r="C80" i="5" s="1"/>
  <c r="D80" i="2"/>
  <c r="E80" i="2"/>
  <c r="BC83" i="1" s="1"/>
  <c r="G80" i="2"/>
  <c r="H80" i="2"/>
  <c r="J80" i="2"/>
  <c r="L80" i="2"/>
  <c r="M80" i="2"/>
  <c r="N80" i="2"/>
  <c r="O80" i="2"/>
  <c r="P80" i="2"/>
  <c r="Q80" i="2"/>
  <c r="S80" i="2"/>
  <c r="T80" i="2"/>
  <c r="U80" i="2" s="1"/>
  <c r="V80" i="2"/>
  <c r="W80" i="2"/>
  <c r="X80" i="2" s="1"/>
  <c r="AB78" i="4" s="1"/>
  <c r="Z80" i="2"/>
  <c r="AA78" i="4" s="1"/>
  <c r="AA80" i="2"/>
  <c r="AB80" i="2"/>
  <c r="AH78" i="4" s="1"/>
  <c r="AE80" i="2"/>
  <c r="AF80" i="2"/>
  <c r="AJ78" i="4" s="1"/>
  <c r="AG80" i="2"/>
  <c r="AH80" i="2"/>
  <c r="A81" i="2"/>
  <c r="B79" i="4" s="1"/>
  <c r="B81" i="2"/>
  <c r="C79" i="4" s="1"/>
  <c r="C81" i="2"/>
  <c r="C81" i="5" s="1"/>
  <c r="D81" i="2"/>
  <c r="E81" i="2"/>
  <c r="P79" i="4" s="1"/>
  <c r="G81" i="2"/>
  <c r="H81" i="2"/>
  <c r="J81" i="2"/>
  <c r="L81" i="2"/>
  <c r="M81" i="2"/>
  <c r="N81" i="2"/>
  <c r="O81" i="2"/>
  <c r="P81" i="2"/>
  <c r="Q81" i="2"/>
  <c r="S81" i="2"/>
  <c r="T81" i="2"/>
  <c r="U81" i="2" s="1"/>
  <c r="V81" i="2"/>
  <c r="W81" i="2"/>
  <c r="X81" i="2" s="1"/>
  <c r="AB79" i="4" s="1"/>
  <c r="Z81" i="2"/>
  <c r="AA79" i="4" s="1"/>
  <c r="AA81" i="2"/>
  <c r="AB81" i="2"/>
  <c r="AH79" i="4" s="1"/>
  <c r="AE81" i="2"/>
  <c r="AF81" i="2"/>
  <c r="AJ79" i="4" s="1"/>
  <c r="AG81" i="2"/>
  <c r="AH81" i="2"/>
  <c r="A82" i="2"/>
  <c r="B80" i="4" s="1"/>
  <c r="B82" i="2"/>
  <c r="C80" i="4" s="1"/>
  <c r="C82" i="2"/>
  <c r="C82" i="5" s="1"/>
  <c r="D82" i="2"/>
  <c r="E82" i="2"/>
  <c r="BC85" i="1" s="1"/>
  <c r="G82" i="2"/>
  <c r="H82" i="2"/>
  <c r="J82" i="2"/>
  <c r="L82" i="2"/>
  <c r="M82" i="2"/>
  <c r="N82" i="2"/>
  <c r="O82" i="2"/>
  <c r="P82" i="2"/>
  <c r="Q82" i="2"/>
  <c r="S82" i="2"/>
  <c r="T82" i="2"/>
  <c r="U82" i="2" s="1"/>
  <c r="V82" i="2"/>
  <c r="W82" i="2"/>
  <c r="X82" i="2" s="1"/>
  <c r="AB80" i="4" s="1"/>
  <c r="Z82" i="2"/>
  <c r="AA80" i="4" s="1"/>
  <c r="AA82" i="2"/>
  <c r="AB82" i="2"/>
  <c r="AH80" i="4" s="1"/>
  <c r="AE82" i="2"/>
  <c r="AF82" i="2"/>
  <c r="AJ80" i="4" s="1"/>
  <c r="AG82" i="2"/>
  <c r="AH82" i="2"/>
  <c r="A83" i="2"/>
  <c r="B81" i="4" s="1"/>
  <c r="B83" i="2"/>
  <c r="C81" i="4" s="1"/>
  <c r="C83" i="2"/>
  <c r="C83" i="5" s="1"/>
  <c r="D83" i="2"/>
  <c r="E83" i="2"/>
  <c r="P81" i="4" s="1"/>
  <c r="G83" i="2"/>
  <c r="H83" i="2"/>
  <c r="J83" i="2"/>
  <c r="L83" i="2"/>
  <c r="M83" i="2"/>
  <c r="N83" i="2"/>
  <c r="O83" i="2"/>
  <c r="P83" i="2"/>
  <c r="Q83" i="2"/>
  <c r="S83" i="2"/>
  <c r="T83" i="2"/>
  <c r="U83" i="2" s="1"/>
  <c r="V83" i="2"/>
  <c r="W83" i="2"/>
  <c r="X83" i="2" s="1"/>
  <c r="AB81" i="4" s="1"/>
  <c r="Z83" i="2"/>
  <c r="AA81" i="4" s="1"/>
  <c r="AA83" i="2"/>
  <c r="AB83" i="2"/>
  <c r="AH81" i="4" s="1"/>
  <c r="AE83" i="2"/>
  <c r="AF83" i="2"/>
  <c r="AJ81" i="4" s="1"/>
  <c r="AG83" i="2"/>
  <c r="AH83" i="2"/>
  <c r="A84" i="2"/>
  <c r="B82" i="4" s="1"/>
  <c r="B84" i="2"/>
  <c r="C82" i="4" s="1"/>
  <c r="C84" i="2"/>
  <c r="C84" i="5" s="1"/>
  <c r="D84" i="2"/>
  <c r="E84" i="2"/>
  <c r="G84" i="2"/>
  <c r="H84" i="2"/>
  <c r="J84" i="2"/>
  <c r="L84" i="2"/>
  <c r="M84" i="2"/>
  <c r="N84" i="2"/>
  <c r="O84" i="2"/>
  <c r="P84" i="2"/>
  <c r="Q84" i="2"/>
  <c r="S84" i="2"/>
  <c r="T84" i="2"/>
  <c r="U84" i="2" s="1"/>
  <c r="V84" i="2"/>
  <c r="W84" i="2"/>
  <c r="X84" i="2" s="1"/>
  <c r="AB82" i="4" s="1"/>
  <c r="Z84" i="2"/>
  <c r="AA82" i="4" s="1"/>
  <c r="AA84" i="2"/>
  <c r="AB84" i="2"/>
  <c r="AH82" i="4" s="1"/>
  <c r="AE84" i="2"/>
  <c r="AF84" i="2"/>
  <c r="AJ82" i="4" s="1"/>
  <c r="AG84" i="2"/>
  <c r="AH84" i="2"/>
  <c r="A85" i="2"/>
  <c r="B83" i="4" s="1"/>
  <c r="B85" i="2"/>
  <c r="C83" i="4" s="1"/>
  <c r="C85" i="2"/>
  <c r="C85" i="5" s="1"/>
  <c r="D85" i="2"/>
  <c r="E85" i="2"/>
  <c r="P83" i="4" s="1"/>
  <c r="G85" i="2"/>
  <c r="H85" i="2"/>
  <c r="J85" i="2"/>
  <c r="L85" i="2"/>
  <c r="M85" i="2"/>
  <c r="N85" i="2"/>
  <c r="O85" i="2"/>
  <c r="P85" i="2"/>
  <c r="Q85" i="2"/>
  <c r="S85" i="2"/>
  <c r="T85" i="2"/>
  <c r="U85" i="2" s="1"/>
  <c r="V85" i="2"/>
  <c r="W85" i="2"/>
  <c r="X85" i="2" s="1"/>
  <c r="AB83" i="4" s="1"/>
  <c r="Z85" i="2"/>
  <c r="AA83" i="4" s="1"/>
  <c r="AA85" i="2"/>
  <c r="AB85" i="2"/>
  <c r="AH83" i="4" s="1"/>
  <c r="AE85" i="2"/>
  <c r="AF85" i="2"/>
  <c r="AJ83" i="4" s="1"/>
  <c r="AG85" i="2"/>
  <c r="AH85" i="2"/>
  <c r="A86" i="2"/>
  <c r="B84" i="4" s="1"/>
  <c r="B86" i="2"/>
  <c r="C84" i="4" s="1"/>
  <c r="C86" i="2"/>
  <c r="C86" i="5" s="1"/>
  <c r="D86" i="2"/>
  <c r="E86" i="2"/>
  <c r="P84" i="4" s="1"/>
  <c r="G86" i="2"/>
  <c r="H86" i="2"/>
  <c r="J86" i="2"/>
  <c r="L86" i="2"/>
  <c r="M86" i="2"/>
  <c r="N86" i="2"/>
  <c r="O86" i="2"/>
  <c r="P86" i="2"/>
  <c r="Q86" i="2"/>
  <c r="S86" i="2"/>
  <c r="T86" i="2"/>
  <c r="U86" i="2" s="1"/>
  <c r="V86" i="2"/>
  <c r="W86" i="2"/>
  <c r="X86" i="2" s="1"/>
  <c r="AB84" i="4" s="1"/>
  <c r="Z86" i="2"/>
  <c r="AA84" i="4" s="1"/>
  <c r="AA86" i="2"/>
  <c r="AB86" i="2"/>
  <c r="AH84" i="4" s="1"/>
  <c r="AE86" i="2"/>
  <c r="AF86" i="2"/>
  <c r="AJ84" i="4" s="1"/>
  <c r="AG86" i="2"/>
  <c r="AH86" i="2"/>
  <c r="A87" i="2"/>
  <c r="B85" i="4" s="1"/>
  <c r="B87" i="2"/>
  <c r="C85" i="4" s="1"/>
  <c r="C87" i="2"/>
  <c r="C87" i="5" s="1"/>
  <c r="D87" i="2"/>
  <c r="E87" i="2"/>
  <c r="BC90" i="1" s="1"/>
  <c r="G87" i="2"/>
  <c r="H87" i="2"/>
  <c r="J87" i="2"/>
  <c r="L87" i="2"/>
  <c r="M87" i="2"/>
  <c r="N87" i="2"/>
  <c r="O87" i="2"/>
  <c r="P87" i="2"/>
  <c r="Q87" i="2"/>
  <c r="S87" i="2"/>
  <c r="T87" i="2"/>
  <c r="U87" i="2" s="1"/>
  <c r="V87" i="2"/>
  <c r="W87" i="2"/>
  <c r="X87" i="2" s="1"/>
  <c r="AB85" i="4" s="1"/>
  <c r="Z87" i="2"/>
  <c r="AA85" i="4" s="1"/>
  <c r="AA87" i="2"/>
  <c r="AB87" i="2"/>
  <c r="AH85" i="4" s="1"/>
  <c r="AE87" i="2"/>
  <c r="AF87" i="2"/>
  <c r="AJ85" i="4" s="1"/>
  <c r="AG87" i="2"/>
  <c r="AH87" i="2"/>
  <c r="A88" i="2"/>
  <c r="B86" i="4" s="1"/>
  <c r="B88" i="2"/>
  <c r="C86" i="4" s="1"/>
  <c r="C88" i="2"/>
  <c r="C88" i="5" s="1"/>
  <c r="D88" i="2"/>
  <c r="E88" i="2"/>
  <c r="BC91" i="1" s="1"/>
  <c r="G88" i="2"/>
  <c r="H88" i="2"/>
  <c r="J88" i="2"/>
  <c r="L88" i="2"/>
  <c r="M88" i="2"/>
  <c r="N88" i="2"/>
  <c r="O88" i="2"/>
  <c r="P88" i="2"/>
  <c r="Q88" i="2"/>
  <c r="S88" i="2"/>
  <c r="T88" i="2"/>
  <c r="U88" i="2" s="1"/>
  <c r="V88" i="2"/>
  <c r="W88" i="2"/>
  <c r="X88" i="2" s="1"/>
  <c r="AB86" i="4" s="1"/>
  <c r="Z88" i="2"/>
  <c r="AA86" i="4" s="1"/>
  <c r="AA88" i="2"/>
  <c r="AB88" i="2"/>
  <c r="AH86" i="4" s="1"/>
  <c r="AE88" i="2"/>
  <c r="AF88" i="2"/>
  <c r="AJ86" i="4" s="1"/>
  <c r="AG88" i="2"/>
  <c r="AH88" i="2"/>
  <c r="A89" i="2"/>
  <c r="B87" i="4" s="1"/>
  <c r="B89" i="2"/>
  <c r="C87" i="4" s="1"/>
  <c r="C89" i="2"/>
  <c r="C89" i="5" s="1"/>
  <c r="D89" i="2"/>
  <c r="E89" i="2"/>
  <c r="BC92" i="1" s="1"/>
  <c r="G89" i="2"/>
  <c r="H89" i="2"/>
  <c r="J89" i="2"/>
  <c r="L89" i="2"/>
  <c r="M89" i="2"/>
  <c r="N89" i="2"/>
  <c r="O89" i="2"/>
  <c r="P89" i="2"/>
  <c r="Q89" i="2"/>
  <c r="S89" i="2"/>
  <c r="T89" i="2"/>
  <c r="U89" i="2" s="1"/>
  <c r="V89" i="2"/>
  <c r="W89" i="2"/>
  <c r="X89" i="2" s="1"/>
  <c r="AB87" i="4" s="1"/>
  <c r="Z89" i="2"/>
  <c r="AA87" i="4" s="1"/>
  <c r="AA89" i="2"/>
  <c r="AB89" i="2"/>
  <c r="AH87" i="4" s="1"/>
  <c r="AE89" i="2"/>
  <c r="AF89" i="2"/>
  <c r="AJ87" i="4" s="1"/>
  <c r="AG89" i="2"/>
  <c r="AH89" i="2"/>
  <c r="A90" i="2"/>
  <c r="B88" i="4" s="1"/>
  <c r="B90" i="2"/>
  <c r="C88" i="4" s="1"/>
  <c r="C90" i="2"/>
  <c r="C90" i="5" s="1"/>
  <c r="D90" i="2"/>
  <c r="E90" i="2"/>
  <c r="P88" i="4" s="1"/>
  <c r="G90" i="2"/>
  <c r="H90" i="2"/>
  <c r="J90" i="2"/>
  <c r="L90" i="2"/>
  <c r="M90" i="2"/>
  <c r="N90" i="2"/>
  <c r="O90" i="2"/>
  <c r="P90" i="2"/>
  <c r="Q90" i="2"/>
  <c r="S90" i="2"/>
  <c r="T90" i="2"/>
  <c r="U90" i="2" s="1"/>
  <c r="V90" i="2"/>
  <c r="W90" i="2"/>
  <c r="X90" i="2" s="1"/>
  <c r="AB88" i="4" s="1"/>
  <c r="Z90" i="2"/>
  <c r="AA88" i="4" s="1"/>
  <c r="AA90" i="2"/>
  <c r="AB90" i="2"/>
  <c r="AH88" i="4" s="1"/>
  <c r="AE90" i="2"/>
  <c r="AF90" i="2"/>
  <c r="AJ88" i="4" s="1"/>
  <c r="AG90" i="2"/>
  <c r="AH90" i="2"/>
  <c r="A91" i="2"/>
  <c r="B89" i="4" s="1"/>
  <c r="B91" i="2"/>
  <c r="C89" i="4" s="1"/>
  <c r="C91" i="2"/>
  <c r="C91" i="5" s="1"/>
  <c r="D91" i="2"/>
  <c r="E91" i="2"/>
  <c r="P89" i="4" s="1"/>
  <c r="G91" i="2"/>
  <c r="H91" i="2"/>
  <c r="J91" i="2"/>
  <c r="L91" i="2"/>
  <c r="M91" i="2"/>
  <c r="N91" i="2"/>
  <c r="O91" i="2"/>
  <c r="P91" i="2"/>
  <c r="Q91" i="2"/>
  <c r="S91" i="2"/>
  <c r="T91" i="2"/>
  <c r="U91" i="2" s="1"/>
  <c r="V91" i="2"/>
  <c r="W91" i="2"/>
  <c r="X91" i="2" s="1"/>
  <c r="AB89" i="4" s="1"/>
  <c r="Z91" i="2"/>
  <c r="AA89" i="4" s="1"/>
  <c r="AA91" i="2"/>
  <c r="AB91" i="2"/>
  <c r="AH89" i="4" s="1"/>
  <c r="AE91" i="2"/>
  <c r="AF91" i="2"/>
  <c r="AJ89" i="4" s="1"/>
  <c r="AG91" i="2"/>
  <c r="AH91" i="2"/>
  <c r="A92" i="2"/>
  <c r="B90" i="4" s="1"/>
  <c r="B92" i="2"/>
  <c r="C90" i="4" s="1"/>
  <c r="C92" i="2"/>
  <c r="C92" i="5" s="1"/>
  <c r="D92" i="2"/>
  <c r="E92" i="2"/>
  <c r="BC95" i="1" s="1"/>
  <c r="G92" i="2"/>
  <c r="H92" i="2"/>
  <c r="J92" i="2"/>
  <c r="L92" i="2"/>
  <c r="M92" i="2"/>
  <c r="N92" i="2"/>
  <c r="O92" i="2"/>
  <c r="P92" i="2"/>
  <c r="Q92" i="2"/>
  <c r="S92" i="2"/>
  <c r="T92" i="2"/>
  <c r="U92" i="2" s="1"/>
  <c r="V92" i="2"/>
  <c r="W92" i="2"/>
  <c r="X92" i="2" s="1"/>
  <c r="AB90" i="4" s="1"/>
  <c r="Z92" i="2"/>
  <c r="AA90" i="4" s="1"/>
  <c r="AA92" i="2"/>
  <c r="AB92" i="2"/>
  <c r="AH90" i="4" s="1"/>
  <c r="AE92" i="2"/>
  <c r="AF92" i="2"/>
  <c r="AJ90" i="4" s="1"/>
  <c r="AG92" i="2"/>
  <c r="AH92" i="2"/>
  <c r="A93" i="2"/>
  <c r="B91" i="4" s="1"/>
  <c r="B93" i="2"/>
  <c r="C91" i="4" s="1"/>
  <c r="C93" i="2"/>
  <c r="C93" i="5" s="1"/>
  <c r="D93" i="2"/>
  <c r="E93" i="2"/>
  <c r="P91" i="4" s="1"/>
  <c r="G93" i="2"/>
  <c r="H93" i="2"/>
  <c r="J93" i="2"/>
  <c r="L93" i="2"/>
  <c r="M93" i="2"/>
  <c r="N93" i="2"/>
  <c r="O93" i="2"/>
  <c r="P93" i="2"/>
  <c r="Q93" i="2"/>
  <c r="S93" i="2"/>
  <c r="T93" i="2"/>
  <c r="U93" i="2" s="1"/>
  <c r="V93" i="2"/>
  <c r="W93" i="2"/>
  <c r="X93" i="2" s="1"/>
  <c r="AB91" i="4" s="1"/>
  <c r="Z93" i="2"/>
  <c r="AA91" i="4" s="1"/>
  <c r="AA93" i="2"/>
  <c r="AB93" i="2"/>
  <c r="AH91" i="4" s="1"/>
  <c r="AE93" i="2"/>
  <c r="AF93" i="2"/>
  <c r="AJ91" i="4" s="1"/>
  <c r="AG93" i="2"/>
  <c r="AH93" i="2"/>
  <c r="A94" i="2"/>
  <c r="B92" i="4" s="1"/>
  <c r="B94" i="2"/>
  <c r="C92" i="4" s="1"/>
  <c r="C94" i="2"/>
  <c r="C94" i="5" s="1"/>
  <c r="D94" i="2"/>
  <c r="E94" i="2"/>
  <c r="BC97" i="1" s="1"/>
  <c r="G94" i="2"/>
  <c r="H94" i="2"/>
  <c r="J94" i="2"/>
  <c r="L94" i="2"/>
  <c r="M94" i="2"/>
  <c r="N94" i="2"/>
  <c r="O94" i="2"/>
  <c r="P94" i="2"/>
  <c r="Q94" i="2"/>
  <c r="S94" i="2"/>
  <c r="T94" i="2"/>
  <c r="U94" i="2" s="1"/>
  <c r="V94" i="2"/>
  <c r="W94" i="2"/>
  <c r="X94" i="2" s="1"/>
  <c r="AB92" i="4" s="1"/>
  <c r="Z94" i="2"/>
  <c r="AA92" i="4" s="1"/>
  <c r="AA94" i="2"/>
  <c r="AB94" i="2"/>
  <c r="AH92" i="4" s="1"/>
  <c r="AE94" i="2"/>
  <c r="AF94" i="2"/>
  <c r="AJ92" i="4" s="1"/>
  <c r="AG94" i="2"/>
  <c r="AH94" i="2"/>
  <c r="A95" i="2"/>
  <c r="B93" i="4" s="1"/>
  <c r="B95" i="2"/>
  <c r="C93" i="4" s="1"/>
  <c r="C95" i="2"/>
  <c r="C95" i="5" s="1"/>
  <c r="D95" i="2"/>
  <c r="E95" i="2"/>
  <c r="BC98" i="1" s="1"/>
  <c r="G95" i="2"/>
  <c r="H95" i="2"/>
  <c r="J95" i="2"/>
  <c r="L95" i="2"/>
  <c r="M95" i="2"/>
  <c r="N95" i="2"/>
  <c r="O95" i="2"/>
  <c r="P95" i="2"/>
  <c r="Q95" i="2"/>
  <c r="S95" i="2"/>
  <c r="T95" i="2"/>
  <c r="U95" i="2" s="1"/>
  <c r="V95" i="2"/>
  <c r="W95" i="2"/>
  <c r="X95" i="2" s="1"/>
  <c r="AB93" i="4" s="1"/>
  <c r="Z95" i="2"/>
  <c r="AA93" i="4" s="1"/>
  <c r="AA95" i="2"/>
  <c r="AB95" i="2"/>
  <c r="AH93" i="4" s="1"/>
  <c r="AE95" i="2"/>
  <c r="AF95" i="2"/>
  <c r="AJ93" i="4" s="1"/>
  <c r="AG95" i="2"/>
  <c r="AH95" i="2"/>
  <c r="A96" i="2"/>
  <c r="B94" i="4" s="1"/>
  <c r="B96" i="2"/>
  <c r="C94" i="4" s="1"/>
  <c r="C96" i="2"/>
  <c r="C96" i="5" s="1"/>
  <c r="D96" i="2"/>
  <c r="E96" i="2"/>
  <c r="BC99" i="1" s="1"/>
  <c r="G96" i="2"/>
  <c r="H96" i="2"/>
  <c r="J96" i="2"/>
  <c r="L96" i="2"/>
  <c r="M96" i="2"/>
  <c r="N96" i="2"/>
  <c r="O96" i="2"/>
  <c r="P96" i="2"/>
  <c r="Q96" i="2"/>
  <c r="S96" i="2"/>
  <c r="T96" i="2"/>
  <c r="U96" i="2" s="1"/>
  <c r="V96" i="2"/>
  <c r="W96" i="2"/>
  <c r="X96" i="2" s="1"/>
  <c r="AB94" i="4" s="1"/>
  <c r="Z96" i="2"/>
  <c r="AA94" i="4" s="1"/>
  <c r="AA96" i="2"/>
  <c r="AB96" i="2"/>
  <c r="AH94" i="4" s="1"/>
  <c r="AE96" i="2"/>
  <c r="AF96" i="2"/>
  <c r="AJ94" i="4" s="1"/>
  <c r="AG96" i="2"/>
  <c r="AH96" i="2"/>
  <c r="A97" i="2"/>
  <c r="B95" i="4" s="1"/>
  <c r="B97" i="2"/>
  <c r="C95" i="4" s="1"/>
  <c r="C97" i="2"/>
  <c r="C97" i="5" s="1"/>
  <c r="D97" i="2"/>
  <c r="E97" i="2"/>
  <c r="P95" i="4" s="1"/>
  <c r="G97" i="2"/>
  <c r="H97" i="2"/>
  <c r="J97" i="2"/>
  <c r="L97" i="2"/>
  <c r="M97" i="2"/>
  <c r="N97" i="2"/>
  <c r="O97" i="2"/>
  <c r="P97" i="2"/>
  <c r="Q97" i="2"/>
  <c r="S97" i="2"/>
  <c r="T97" i="2"/>
  <c r="U97" i="2" s="1"/>
  <c r="V97" i="2"/>
  <c r="W97" i="2"/>
  <c r="X97" i="2" s="1"/>
  <c r="AB95" i="4" s="1"/>
  <c r="Z97" i="2"/>
  <c r="AA95" i="4" s="1"/>
  <c r="AA97" i="2"/>
  <c r="AB97" i="2"/>
  <c r="AH95" i="4" s="1"/>
  <c r="AE97" i="2"/>
  <c r="AF97" i="2"/>
  <c r="AJ95" i="4" s="1"/>
  <c r="AG97" i="2"/>
  <c r="AH97" i="2"/>
  <c r="A98" i="2"/>
  <c r="B96" i="4" s="1"/>
  <c r="B98" i="2"/>
  <c r="C96" i="4" s="1"/>
  <c r="C98" i="2"/>
  <c r="C98" i="5" s="1"/>
  <c r="D98" i="2"/>
  <c r="E98" i="2"/>
  <c r="BC101" i="1" s="1"/>
  <c r="G98" i="2"/>
  <c r="H98" i="2"/>
  <c r="J98" i="2"/>
  <c r="L98" i="2"/>
  <c r="M98" i="2"/>
  <c r="N98" i="2"/>
  <c r="O98" i="2"/>
  <c r="P98" i="2"/>
  <c r="Q98" i="2"/>
  <c r="S98" i="2"/>
  <c r="T98" i="2"/>
  <c r="U98" i="2" s="1"/>
  <c r="V98" i="2"/>
  <c r="W98" i="2"/>
  <c r="X98" i="2" s="1"/>
  <c r="AB96" i="4" s="1"/>
  <c r="Z98" i="2"/>
  <c r="AA96" i="4" s="1"/>
  <c r="AA98" i="2"/>
  <c r="AB98" i="2"/>
  <c r="AH96" i="4" s="1"/>
  <c r="AE98" i="2"/>
  <c r="AF98" i="2"/>
  <c r="AJ96" i="4" s="1"/>
  <c r="AG98" i="2"/>
  <c r="AH98" i="2"/>
  <c r="A99" i="2"/>
  <c r="B97" i="4" s="1"/>
  <c r="B99" i="2"/>
  <c r="C97" i="4" s="1"/>
  <c r="C99" i="2"/>
  <c r="C99" i="5" s="1"/>
  <c r="D99" i="2"/>
  <c r="E99" i="2"/>
  <c r="BC102" i="1" s="1"/>
  <c r="G99" i="2"/>
  <c r="H99" i="2"/>
  <c r="J99" i="2"/>
  <c r="L99" i="2"/>
  <c r="M99" i="2"/>
  <c r="N99" i="2"/>
  <c r="O99" i="2"/>
  <c r="P99" i="2"/>
  <c r="Q99" i="2"/>
  <c r="S99" i="2"/>
  <c r="T99" i="2"/>
  <c r="U99" i="2" s="1"/>
  <c r="V99" i="2"/>
  <c r="W99" i="2"/>
  <c r="X99" i="2" s="1"/>
  <c r="AB97" i="4" s="1"/>
  <c r="Z99" i="2"/>
  <c r="AA97" i="4" s="1"/>
  <c r="AA99" i="2"/>
  <c r="AB99" i="2"/>
  <c r="AH97" i="4" s="1"/>
  <c r="AE99" i="2"/>
  <c r="AF99" i="2"/>
  <c r="AJ97" i="4" s="1"/>
  <c r="AG99" i="2"/>
  <c r="AH99" i="2"/>
  <c r="A100" i="2"/>
  <c r="B98" i="4" s="1"/>
  <c r="B100" i="2"/>
  <c r="C98" i="4" s="1"/>
  <c r="C100" i="2"/>
  <c r="C100" i="5" s="1"/>
  <c r="D100" i="2"/>
  <c r="E100" i="2"/>
  <c r="P98" i="4" s="1"/>
  <c r="G100" i="2"/>
  <c r="H100" i="2"/>
  <c r="J100" i="2"/>
  <c r="L100" i="2"/>
  <c r="M100" i="2"/>
  <c r="N100" i="2"/>
  <c r="O100" i="2"/>
  <c r="P100" i="2"/>
  <c r="Q100" i="2"/>
  <c r="S100" i="2"/>
  <c r="T100" i="2"/>
  <c r="U100" i="2" s="1"/>
  <c r="V100" i="2"/>
  <c r="W100" i="2"/>
  <c r="X100" i="2" s="1"/>
  <c r="AB98" i="4" s="1"/>
  <c r="Z100" i="2"/>
  <c r="AA98" i="4" s="1"/>
  <c r="AA100" i="2"/>
  <c r="AB100" i="2"/>
  <c r="AH98" i="4" s="1"/>
  <c r="AE100" i="2"/>
  <c r="AF100" i="2"/>
  <c r="AJ98" i="4" s="1"/>
  <c r="AG100" i="2"/>
  <c r="AH100" i="2"/>
  <c r="A101" i="2"/>
  <c r="B99" i="4" s="1"/>
  <c r="B101" i="2"/>
  <c r="C99" i="4" s="1"/>
  <c r="C101" i="2"/>
  <c r="C101" i="5" s="1"/>
  <c r="D101" i="2"/>
  <c r="E101" i="2"/>
  <c r="P99" i="4" s="1"/>
  <c r="G101" i="2"/>
  <c r="H101" i="2"/>
  <c r="J101" i="2"/>
  <c r="L101" i="2"/>
  <c r="M101" i="2"/>
  <c r="N101" i="2"/>
  <c r="O101" i="2"/>
  <c r="P101" i="2"/>
  <c r="Q101" i="2"/>
  <c r="S101" i="2"/>
  <c r="T101" i="2"/>
  <c r="U101" i="2" s="1"/>
  <c r="V101" i="2"/>
  <c r="W101" i="2"/>
  <c r="X101" i="2" s="1"/>
  <c r="AB99" i="4" s="1"/>
  <c r="Z101" i="2"/>
  <c r="AA99" i="4" s="1"/>
  <c r="AA101" i="2"/>
  <c r="AB101" i="2"/>
  <c r="AH99" i="4" s="1"/>
  <c r="AE101" i="2"/>
  <c r="AF101" i="2"/>
  <c r="AJ99" i="4" s="1"/>
  <c r="AG101" i="2"/>
  <c r="AH101" i="2"/>
  <c r="A102" i="2"/>
  <c r="B100" i="4" s="1"/>
  <c r="B102" i="2"/>
  <c r="C100" i="4" s="1"/>
  <c r="C102" i="2"/>
  <c r="C102" i="5" s="1"/>
  <c r="D102" i="2"/>
  <c r="E102" i="2"/>
  <c r="BC105" i="1" s="1"/>
  <c r="G102" i="2"/>
  <c r="H102" i="2"/>
  <c r="J102" i="2"/>
  <c r="L102" i="2"/>
  <c r="M102" i="2"/>
  <c r="N102" i="2"/>
  <c r="O102" i="2"/>
  <c r="P102" i="2"/>
  <c r="Q102" i="2"/>
  <c r="S102" i="2"/>
  <c r="T102" i="2"/>
  <c r="U102" i="2" s="1"/>
  <c r="V102" i="2"/>
  <c r="W102" i="2"/>
  <c r="X102" i="2" s="1"/>
  <c r="AB100" i="4" s="1"/>
  <c r="Z102" i="2"/>
  <c r="AA100" i="4" s="1"/>
  <c r="AA102" i="2"/>
  <c r="AB102" i="2"/>
  <c r="AH100" i="4" s="1"/>
  <c r="AE102" i="2"/>
  <c r="AF102" i="2"/>
  <c r="AJ100" i="4" s="1"/>
  <c r="AG102" i="2"/>
  <c r="AH102" i="2"/>
  <c r="A103" i="2"/>
  <c r="B101" i="4" s="1"/>
  <c r="B103" i="2"/>
  <c r="C101" i="4" s="1"/>
  <c r="C103" i="2"/>
  <c r="C103" i="5" s="1"/>
  <c r="D103" i="2"/>
  <c r="E103" i="2"/>
  <c r="P101" i="4" s="1"/>
  <c r="G103" i="2"/>
  <c r="H103" i="2"/>
  <c r="J103" i="2"/>
  <c r="L103" i="2"/>
  <c r="M103" i="2"/>
  <c r="N103" i="2"/>
  <c r="O103" i="2"/>
  <c r="P103" i="2"/>
  <c r="Q103" i="2"/>
  <c r="S103" i="2"/>
  <c r="T103" i="2"/>
  <c r="U103" i="2" s="1"/>
  <c r="V103" i="2"/>
  <c r="W103" i="2"/>
  <c r="X103" i="2" s="1"/>
  <c r="AB101" i="4" s="1"/>
  <c r="Z103" i="2"/>
  <c r="AA101" i="4" s="1"/>
  <c r="AA103" i="2"/>
  <c r="AB103" i="2"/>
  <c r="AH101" i="4" s="1"/>
  <c r="AE103" i="2"/>
  <c r="AF103" i="2"/>
  <c r="AJ101" i="4" s="1"/>
  <c r="AG103" i="2"/>
  <c r="AH103" i="2"/>
  <c r="A104" i="2"/>
  <c r="B102" i="4" s="1"/>
  <c r="B104" i="2"/>
  <c r="C102" i="4" s="1"/>
  <c r="C104" i="2"/>
  <c r="C104" i="5" s="1"/>
  <c r="D104" i="2"/>
  <c r="E104" i="2"/>
  <c r="BC107" i="1" s="1"/>
  <c r="G104" i="2"/>
  <c r="H104" i="2"/>
  <c r="J104" i="2"/>
  <c r="L104" i="2"/>
  <c r="M104" i="2"/>
  <c r="N104" i="2"/>
  <c r="O104" i="2"/>
  <c r="P104" i="2"/>
  <c r="Q104" i="2"/>
  <c r="S104" i="2"/>
  <c r="T104" i="2"/>
  <c r="U104" i="2" s="1"/>
  <c r="V104" i="2"/>
  <c r="W104" i="2"/>
  <c r="X104" i="2" s="1"/>
  <c r="AB102" i="4" s="1"/>
  <c r="Z104" i="2"/>
  <c r="AA102" i="4" s="1"/>
  <c r="AA104" i="2"/>
  <c r="AB104" i="2"/>
  <c r="AH102" i="4" s="1"/>
  <c r="AE104" i="2"/>
  <c r="AF104" i="2"/>
  <c r="AJ102" i="4" s="1"/>
  <c r="AG104" i="2"/>
  <c r="AH104" i="2"/>
  <c r="A105" i="2"/>
  <c r="B103" i="4" s="1"/>
  <c r="B105" i="2"/>
  <c r="C103" i="4" s="1"/>
  <c r="C105" i="2"/>
  <c r="C105" i="5" s="1"/>
  <c r="D105" i="2"/>
  <c r="E105" i="2"/>
  <c r="R105" i="2" s="1"/>
  <c r="F105" i="2" s="1"/>
  <c r="BA108" i="1" s="1"/>
  <c r="G105" i="2"/>
  <c r="H105" i="2"/>
  <c r="J105" i="2"/>
  <c r="L105" i="2"/>
  <c r="M105" i="2"/>
  <c r="N105" i="2"/>
  <c r="O105" i="2"/>
  <c r="P105" i="2"/>
  <c r="Q105" i="2"/>
  <c r="S105" i="2"/>
  <c r="T105" i="2"/>
  <c r="U105" i="2" s="1"/>
  <c r="V105" i="2"/>
  <c r="W105" i="2"/>
  <c r="X105" i="2" s="1"/>
  <c r="AB103" i="4" s="1"/>
  <c r="Z105" i="2"/>
  <c r="AA103" i="4" s="1"/>
  <c r="AA105" i="2"/>
  <c r="AB105" i="2"/>
  <c r="AH103" i="4" s="1"/>
  <c r="AE105" i="2"/>
  <c r="AF105" i="2"/>
  <c r="AJ103" i="4" s="1"/>
  <c r="AG105" i="2"/>
  <c r="AH105" i="2"/>
  <c r="A106" i="2"/>
  <c r="B104" i="4" s="1"/>
  <c r="B106" i="2"/>
  <c r="C104" i="4" s="1"/>
  <c r="C106" i="2"/>
  <c r="C106" i="5" s="1"/>
  <c r="D106" i="2"/>
  <c r="E106" i="2"/>
  <c r="BC109" i="1" s="1"/>
  <c r="G106" i="2"/>
  <c r="H106" i="2"/>
  <c r="J106" i="2"/>
  <c r="L106" i="2"/>
  <c r="M106" i="2"/>
  <c r="N106" i="2"/>
  <c r="O106" i="2"/>
  <c r="P106" i="2"/>
  <c r="Q106" i="2"/>
  <c r="S106" i="2"/>
  <c r="T106" i="2"/>
  <c r="U106" i="2" s="1"/>
  <c r="V106" i="2"/>
  <c r="W106" i="2"/>
  <c r="X106" i="2" s="1"/>
  <c r="AB104" i="4" s="1"/>
  <c r="Z106" i="2"/>
  <c r="AA104" i="4" s="1"/>
  <c r="AA106" i="2"/>
  <c r="AB106" i="2"/>
  <c r="AH104" i="4" s="1"/>
  <c r="AE106" i="2"/>
  <c r="AF106" i="2"/>
  <c r="AJ104" i="4" s="1"/>
  <c r="AG106" i="2"/>
  <c r="AH106" i="2"/>
  <c r="A107" i="2"/>
  <c r="B105" i="4" s="1"/>
  <c r="B107" i="2"/>
  <c r="C105" i="4" s="1"/>
  <c r="C107" i="2"/>
  <c r="C107" i="5" s="1"/>
  <c r="D107" i="2"/>
  <c r="E107" i="2"/>
  <c r="BC110" i="1" s="1"/>
  <c r="G107" i="2"/>
  <c r="H107" i="2"/>
  <c r="J107" i="2"/>
  <c r="L107" i="2"/>
  <c r="M107" i="2"/>
  <c r="N107" i="2"/>
  <c r="O107" i="2"/>
  <c r="P107" i="2"/>
  <c r="Q107" i="2"/>
  <c r="S107" i="2"/>
  <c r="T107" i="2"/>
  <c r="U107" i="2" s="1"/>
  <c r="V107" i="2"/>
  <c r="W107" i="2"/>
  <c r="X107" i="2" s="1"/>
  <c r="AB105" i="4" s="1"/>
  <c r="Z107" i="2"/>
  <c r="AA105" i="4" s="1"/>
  <c r="AA107" i="2"/>
  <c r="AB107" i="2"/>
  <c r="AH105" i="4" s="1"/>
  <c r="AE107" i="2"/>
  <c r="AF107" i="2"/>
  <c r="AJ105" i="4" s="1"/>
  <c r="AG107" i="2"/>
  <c r="AH107" i="2"/>
  <c r="A108" i="2"/>
  <c r="B106" i="4" s="1"/>
  <c r="B108" i="2"/>
  <c r="C106" i="4" s="1"/>
  <c r="C108" i="2"/>
  <c r="C108" i="5" s="1"/>
  <c r="D108" i="2"/>
  <c r="E108" i="2"/>
  <c r="G108" i="2"/>
  <c r="H108" i="2"/>
  <c r="J108" i="2"/>
  <c r="L108" i="2"/>
  <c r="M108" i="2"/>
  <c r="N108" i="2"/>
  <c r="O108" i="2"/>
  <c r="P108" i="2"/>
  <c r="Q108" i="2"/>
  <c r="S108" i="2"/>
  <c r="T108" i="2"/>
  <c r="U108" i="2" s="1"/>
  <c r="V108" i="2"/>
  <c r="W108" i="2"/>
  <c r="X108" i="2" s="1"/>
  <c r="AB106" i="4" s="1"/>
  <c r="Z108" i="2"/>
  <c r="AA106" i="4" s="1"/>
  <c r="AA108" i="2"/>
  <c r="AB108" i="2"/>
  <c r="AH106" i="4" s="1"/>
  <c r="AE108" i="2"/>
  <c r="AF108" i="2"/>
  <c r="AJ106" i="4" s="1"/>
  <c r="AG108" i="2"/>
  <c r="AH108" i="2"/>
  <c r="A109" i="2"/>
  <c r="B107" i="4" s="1"/>
  <c r="B109" i="2"/>
  <c r="C107" i="4" s="1"/>
  <c r="C109" i="2"/>
  <c r="C109" i="5" s="1"/>
  <c r="D109" i="2"/>
  <c r="E109" i="2"/>
  <c r="R109" i="2" s="1"/>
  <c r="F109" i="2" s="1"/>
  <c r="BA112" i="1" s="1"/>
  <c r="G109" i="2"/>
  <c r="H109" i="2"/>
  <c r="J109" i="2"/>
  <c r="L109" i="2"/>
  <c r="M109" i="2"/>
  <c r="N109" i="2"/>
  <c r="O109" i="2"/>
  <c r="P109" i="2"/>
  <c r="Q109" i="2"/>
  <c r="S109" i="2"/>
  <c r="T109" i="2"/>
  <c r="U109" i="2" s="1"/>
  <c r="V109" i="2"/>
  <c r="W109" i="2"/>
  <c r="X109" i="2" s="1"/>
  <c r="AB107" i="4" s="1"/>
  <c r="Z109" i="2"/>
  <c r="AA107" i="4" s="1"/>
  <c r="AA109" i="2"/>
  <c r="AB109" i="2"/>
  <c r="AH107" i="4" s="1"/>
  <c r="AE109" i="2"/>
  <c r="AF109" i="2"/>
  <c r="AJ107" i="4" s="1"/>
  <c r="AG109" i="2"/>
  <c r="AH109" i="2"/>
  <c r="A110" i="2"/>
  <c r="B108" i="4" s="1"/>
  <c r="B110" i="2"/>
  <c r="C108" i="4" s="1"/>
  <c r="C110" i="2"/>
  <c r="C110" i="5" s="1"/>
  <c r="D110" i="2"/>
  <c r="E110" i="2"/>
  <c r="P108" i="4" s="1"/>
  <c r="G110" i="2"/>
  <c r="H110" i="2"/>
  <c r="J110" i="2"/>
  <c r="L110" i="2"/>
  <c r="M110" i="2"/>
  <c r="N110" i="2"/>
  <c r="O110" i="2"/>
  <c r="P110" i="2"/>
  <c r="Q110" i="2"/>
  <c r="S110" i="2"/>
  <c r="T110" i="2"/>
  <c r="U110" i="2" s="1"/>
  <c r="V110" i="2"/>
  <c r="W110" i="2"/>
  <c r="X110" i="2" s="1"/>
  <c r="AB108" i="4" s="1"/>
  <c r="Z110" i="2"/>
  <c r="AA108" i="4" s="1"/>
  <c r="AA110" i="2"/>
  <c r="AB110" i="2"/>
  <c r="AH108" i="4" s="1"/>
  <c r="AE110" i="2"/>
  <c r="AF110" i="2"/>
  <c r="AJ108" i="4" s="1"/>
  <c r="AG110" i="2"/>
  <c r="AH110" i="2"/>
  <c r="A111" i="2"/>
  <c r="B109" i="4" s="1"/>
  <c r="B111" i="2"/>
  <c r="C109" i="4" s="1"/>
  <c r="C111" i="2"/>
  <c r="C111" i="5" s="1"/>
  <c r="D111" i="2"/>
  <c r="E111" i="2"/>
  <c r="G111" i="2"/>
  <c r="H111" i="2"/>
  <c r="J111" i="2"/>
  <c r="L111" i="2"/>
  <c r="M111" i="2"/>
  <c r="N111" i="2"/>
  <c r="O111" i="2"/>
  <c r="P111" i="2"/>
  <c r="Q111" i="2"/>
  <c r="S111" i="2"/>
  <c r="T111" i="2"/>
  <c r="U111" i="2" s="1"/>
  <c r="V111" i="2"/>
  <c r="W111" i="2"/>
  <c r="X111" i="2" s="1"/>
  <c r="AB109" i="4" s="1"/>
  <c r="Z111" i="2"/>
  <c r="AA109" i="4" s="1"/>
  <c r="AA111" i="2"/>
  <c r="AB111" i="2"/>
  <c r="AH109" i="4" s="1"/>
  <c r="AE111" i="2"/>
  <c r="AF111" i="2"/>
  <c r="AJ109" i="4" s="1"/>
  <c r="AG111" i="2"/>
  <c r="AH111" i="2"/>
  <c r="A112" i="2"/>
  <c r="B110" i="4" s="1"/>
  <c r="B112" i="2"/>
  <c r="C110" i="4" s="1"/>
  <c r="C112" i="2"/>
  <c r="C112" i="5" s="1"/>
  <c r="D112" i="2"/>
  <c r="E112" i="2"/>
  <c r="P110" i="4" s="1"/>
  <c r="G112" i="2"/>
  <c r="H112" i="2"/>
  <c r="J112" i="2"/>
  <c r="L112" i="2"/>
  <c r="M112" i="2"/>
  <c r="N112" i="2"/>
  <c r="O112" i="2"/>
  <c r="P112" i="2"/>
  <c r="Q112" i="2"/>
  <c r="S112" i="2"/>
  <c r="T112" i="2"/>
  <c r="U112" i="2" s="1"/>
  <c r="V112" i="2"/>
  <c r="W112" i="2"/>
  <c r="X112" i="2" s="1"/>
  <c r="AB110" i="4" s="1"/>
  <c r="Z112" i="2"/>
  <c r="AA110" i="4" s="1"/>
  <c r="AA112" i="2"/>
  <c r="AB112" i="2"/>
  <c r="AH110" i="4" s="1"/>
  <c r="AE112" i="2"/>
  <c r="AF112" i="2"/>
  <c r="AJ110" i="4" s="1"/>
  <c r="AG112" i="2"/>
  <c r="AH112" i="2"/>
  <c r="A113" i="2"/>
  <c r="B111" i="4" s="1"/>
  <c r="B113" i="2"/>
  <c r="C111" i="4" s="1"/>
  <c r="C113" i="2"/>
  <c r="C113" i="5" s="1"/>
  <c r="D113" i="2"/>
  <c r="E113" i="2"/>
  <c r="BC116" i="1" s="1"/>
  <c r="G113" i="2"/>
  <c r="H113" i="2"/>
  <c r="J113" i="2"/>
  <c r="L113" i="2"/>
  <c r="M113" i="2"/>
  <c r="N113" i="2"/>
  <c r="O113" i="2"/>
  <c r="P113" i="2"/>
  <c r="Q113" i="2"/>
  <c r="S113" i="2"/>
  <c r="T113" i="2"/>
  <c r="U113" i="2" s="1"/>
  <c r="V113" i="2"/>
  <c r="W113" i="2"/>
  <c r="X113" i="2" s="1"/>
  <c r="AB111" i="4" s="1"/>
  <c r="Z113" i="2"/>
  <c r="AA111" i="4" s="1"/>
  <c r="AA113" i="2"/>
  <c r="AB113" i="2"/>
  <c r="AH111" i="4" s="1"/>
  <c r="AE113" i="2"/>
  <c r="AF113" i="2"/>
  <c r="AJ111" i="4" s="1"/>
  <c r="AG113" i="2"/>
  <c r="AH113" i="2"/>
  <c r="A114" i="2"/>
  <c r="B112" i="4" s="1"/>
  <c r="B114" i="2"/>
  <c r="C112" i="4" s="1"/>
  <c r="C114" i="2"/>
  <c r="C114" i="5" s="1"/>
  <c r="D114" i="2"/>
  <c r="E114" i="2"/>
  <c r="BC117" i="1" s="1"/>
  <c r="G114" i="2"/>
  <c r="H114" i="2"/>
  <c r="J114" i="2"/>
  <c r="L114" i="2"/>
  <c r="M114" i="2"/>
  <c r="N114" i="2"/>
  <c r="O114" i="2"/>
  <c r="P114" i="2"/>
  <c r="Q114" i="2"/>
  <c r="S114" i="2"/>
  <c r="T114" i="2"/>
  <c r="U114" i="2" s="1"/>
  <c r="V114" i="2"/>
  <c r="W114" i="2"/>
  <c r="X114" i="2" s="1"/>
  <c r="AB112" i="4" s="1"/>
  <c r="Z114" i="2"/>
  <c r="AA112" i="4" s="1"/>
  <c r="AA114" i="2"/>
  <c r="AB114" i="2"/>
  <c r="AH112" i="4" s="1"/>
  <c r="AE114" i="2"/>
  <c r="AF114" i="2"/>
  <c r="AJ112" i="4" s="1"/>
  <c r="AG114" i="2"/>
  <c r="AH114" i="2"/>
  <c r="A115" i="2"/>
  <c r="B113" i="4" s="1"/>
  <c r="B115" i="2"/>
  <c r="C113" i="4" s="1"/>
  <c r="C115" i="2"/>
  <c r="C115" i="5" s="1"/>
  <c r="D115" i="2"/>
  <c r="E115" i="2"/>
  <c r="P113" i="4" s="1"/>
  <c r="G115" i="2"/>
  <c r="H115" i="2"/>
  <c r="J115" i="2"/>
  <c r="L115" i="2"/>
  <c r="M115" i="2"/>
  <c r="N115" i="2"/>
  <c r="O115" i="2"/>
  <c r="P115" i="2"/>
  <c r="Q115" i="2"/>
  <c r="S115" i="2"/>
  <c r="T115" i="2"/>
  <c r="U115" i="2" s="1"/>
  <c r="V115" i="2"/>
  <c r="W115" i="2"/>
  <c r="X115" i="2" s="1"/>
  <c r="AB113" i="4" s="1"/>
  <c r="Z115" i="2"/>
  <c r="AA113" i="4" s="1"/>
  <c r="AA115" i="2"/>
  <c r="AB115" i="2"/>
  <c r="AH113" i="4" s="1"/>
  <c r="AE115" i="2"/>
  <c r="AF115" i="2"/>
  <c r="AJ113" i="4" s="1"/>
  <c r="AG115" i="2"/>
  <c r="AH115" i="2"/>
  <c r="A116" i="2"/>
  <c r="B114" i="4" s="1"/>
  <c r="B116" i="2"/>
  <c r="C114" i="4" s="1"/>
  <c r="C116" i="2"/>
  <c r="C116" i="5" s="1"/>
  <c r="D116" i="2"/>
  <c r="E116" i="2"/>
  <c r="BC119" i="1" s="1"/>
  <c r="G116" i="2"/>
  <c r="H116" i="2"/>
  <c r="J116" i="2"/>
  <c r="L116" i="2"/>
  <c r="M116" i="2"/>
  <c r="N116" i="2"/>
  <c r="O116" i="2"/>
  <c r="P116" i="2"/>
  <c r="Q116" i="2"/>
  <c r="S116" i="2"/>
  <c r="T116" i="2"/>
  <c r="U116" i="2" s="1"/>
  <c r="V116" i="2"/>
  <c r="W116" i="2"/>
  <c r="X116" i="2" s="1"/>
  <c r="AB114" i="4" s="1"/>
  <c r="Z116" i="2"/>
  <c r="AA114" i="4" s="1"/>
  <c r="AA116" i="2"/>
  <c r="AB116" i="2"/>
  <c r="AH114" i="4" s="1"/>
  <c r="AE116" i="2"/>
  <c r="AF116" i="2"/>
  <c r="AJ114" i="4" s="1"/>
  <c r="AG116" i="2"/>
  <c r="AH116" i="2"/>
  <c r="A117" i="2"/>
  <c r="B115" i="4" s="1"/>
  <c r="B117" i="2"/>
  <c r="C115" i="4" s="1"/>
  <c r="C117" i="2"/>
  <c r="C117" i="5" s="1"/>
  <c r="D117" i="2"/>
  <c r="E117" i="2"/>
  <c r="BC120" i="1" s="1"/>
  <c r="G117" i="2"/>
  <c r="H117" i="2"/>
  <c r="J117" i="2"/>
  <c r="L117" i="2"/>
  <c r="M117" i="2"/>
  <c r="N117" i="2"/>
  <c r="O117" i="2"/>
  <c r="P117" i="2"/>
  <c r="Q117" i="2"/>
  <c r="S117" i="2"/>
  <c r="T117" i="2"/>
  <c r="U117" i="2" s="1"/>
  <c r="V117" i="2"/>
  <c r="W117" i="2"/>
  <c r="X117" i="2" s="1"/>
  <c r="AB115" i="4" s="1"/>
  <c r="Z117" i="2"/>
  <c r="AA115" i="4" s="1"/>
  <c r="AA117" i="2"/>
  <c r="AB117" i="2"/>
  <c r="AH115" i="4" s="1"/>
  <c r="AE117" i="2"/>
  <c r="AF117" i="2"/>
  <c r="AJ115" i="4" s="1"/>
  <c r="AG117" i="2"/>
  <c r="AH117" i="2"/>
  <c r="A118" i="2"/>
  <c r="B116" i="4" s="1"/>
  <c r="B118" i="2"/>
  <c r="C116" i="4" s="1"/>
  <c r="C118" i="2"/>
  <c r="C118" i="5" s="1"/>
  <c r="D118" i="2"/>
  <c r="E118" i="2"/>
  <c r="P116" i="4" s="1"/>
  <c r="G118" i="2"/>
  <c r="H118" i="2"/>
  <c r="J118" i="2"/>
  <c r="L118" i="2"/>
  <c r="M118" i="2"/>
  <c r="N118" i="2"/>
  <c r="O118" i="2"/>
  <c r="P118" i="2"/>
  <c r="Q118" i="2"/>
  <c r="S118" i="2"/>
  <c r="T118" i="2"/>
  <c r="U118" i="2" s="1"/>
  <c r="V118" i="2"/>
  <c r="W118" i="2"/>
  <c r="X118" i="2" s="1"/>
  <c r="AB116" i="4" s="1"/>
  <c r="Z118" i="2"/>
  <c r="AA116" i="4" s="1"/>
  <c r="AA118" i="2"/>
  <c r="AB118" i="2"/>
  <c r="AH116" i="4" s="1"/>
  <c r="AE118" i="2"/>
  <c r="AF118" i="2"/>
  <c r="AJ116" i="4" s="1"/>
  <c r="AG118" i="2"/>
  <c r="AH118" i="2"/>
  <c r="A119" i="2"/>
  <c r="B117" i="4" s="1"/>
  <c r="B119" i="2"/>
  <c r="C117" i="4" s="1"/>
  <c r="C119" i="2"/>
  <c r="C119" i="5" s="1"/>
  <c r="D119" i="2"/>
  <c r="E119" i="2"/>
  <c r="P117" i="4" s="1"/>
  <c r="G119" i="2"/>
  <c r="H119" i="2"/>
  <c r="J119" i="2"/>
  <c r="L119" i="2"/>
  <c r="M119" i="2"/>
  <c r="N119" i="2"/>
  <c r="O119" i="2"/>
  <c r="P119" i="2"/>
  <c r="Q119" i="2"/>
  <c r="S119" i="2"/>
  <c r="T119" i="2"/>
  <c r="U119" i="2" s="1"/>
  <c r="V119" i="2"/>
  <c r="W119" i="2"/>
  <c r="X119" i="2" s="1"/>
  <c r="AB117" i="4" s="1"/>
  <c r="Z119" i="2"/>
  <c r="AA117" i="4" s="1"/>
  <c r="AA119" i="2"/>
  <c r="AB119" i="2"/>
  <c r="AH117" i="4" s="1"/>
  <c r="AE119" i="2"/>
  <c r="AF119" i="2"/>
  <c r="AJ117" i="4" s="1"/>
  <c r="AG119" i="2"/>
  <c r="AH119" i="2"/>
  <c r="A120" i="2"/>
  <c r="B118" i="4" s="1"/>
  <c r="B120" i="2"/>
  <c r="C118" i="4" s="1"/>
  <c r="C120" i="2"/>
  <c r="C120" i="5" s="1"/>
  <c r="D120" i="2"/>
  <c r="E120" i="2"/>
  <c r="BC123" i="1" s="1"/>
  <c r="G120" i="2"/>
  <c r="H120" i="2"/>
  <c r="J120" i="2"/>
  <c r="L120" i="2"/>
  <c r="M120" i="2"/>
  <c r="N120" i="2"/>
  <c r="O120" i="2"/>
  <c r="P120" i="2"/>
  <c r="Q120" i="2"/>
  <c r="S120" i="2"/>
  <c r="T120" i="2"/>
  <c r="U120" i="2" s="1"/>
  <c r="V120" i="2"/>
  <c r="W120" i="2"/>
  <c r="X120" i="2" s="1"/>
  <c r="AB118" i="4" s="1"/>
  <c r="Z120" i="2"/>
  <c r="AA118" i="4" s="1"/>
  <c r="AA120" i="2"/>
  <c r="AB120" i="2"/>
  <c r="AH118" i="4" s="1"/>
  <c r="AE120" i="2"/>
  <c r="AF120" i="2"/>
  <c r="AJ118" i="4" s="1"/>
  <c r="AG120" i="2"/>
  <c r="AH120" i="2"/>
  <c r="A121" i="2"/>
  <c r="B119" i="4" s="1"/>
  <c r="B121" i="2"/>
  <c r="C119" i="4" s="1"/>
  <c r="C121" i="2"/>
  <c r="C121" i="5" s="1"/>
  <c r="D121" i="2"/>
  <c r="E121" i="2"/>
  <c r="P119" i="4" s="1"/>
  <c r="G121" i="2"/>
  <c r="H121" i="2"/>
  <c r="J121" i="2"/>
  <c r="L121" i="2"/>
  <c r="M121" i="2"/>
  <c r="N121" i="2"/>
  <c r="O121" i="2"/>
  <c r="P121" i="2"/>
  <c r="Q121" i="2"/>
  <c r="S121" i="2"/>
  <c r="T121" i="2"/>
  <c r="U121" i="2" s="1"/>
  <c r="V121" i="2"/>
  <c r="W121" i="2"/>
  <c r="X121" i="2" s="1"/>
  <c r="AB119" i="4" s="1"/>
  <c r="Z121" i="2"/>
  <c r="AA119" i="4" s="1"/>
  <c r="AA121" i="2"/>
  <c r="AB121" i="2"/>
  <c r="AH119" i="4" s="1"/>
  <c r="AE121" i="2"/>
  <c r="AF121" i="2"/>
  <c r="AJ119" i="4" s="1"/>
  <c r="AG121" i="2"/>
  <c r="AH121" i="2"/>
  <c r="A122" i="2"/>
  <c r="B120" i="4" s="1"/>
  <c r="B122" i="2"/>
  <c r="C120" i="4" s="1"/>
  <c r="C122" i="2"/>
  <c r="C122" i="5" s="1"/>
  <c r="D122" i="2"/>
  <c r="E122" i="2"/>
  <c r="BC125" i="1" s="1"/>
  <c r="G122" i="2"/>
  <c r="H122" i="2"/>
  <c r="J122" i="2"/>
  <c r="L122" i="2"/>
  <c r="M122" i="2"/>
  <c r="N122" i="2"/>
  <c r="O122" i="2"/>
  <c r="P122" i="2"/>
  <c r="Q122" i="2"/>
  <c r="S122" i="2"/>
  <c r="T122" i="2"/>
  <c r="U122" i="2" s="1"/>
  <c r="V122" i="2"/>
  <c r="W122" i="2"/>
  <c r="X122" i="2" s="1"/>
  <c r="AB120" i="4" s="1"/>
  <c r="Z122" i="2"/>
  <c r="AA120" i="4" s="1"/>
  <c r="AA122" i="2"/>
  <c r="AB122" i="2"/>
  <c r="AH120" i="4" s="1"/>
  <c r="AE122" i="2"/>
  <c r="AF122" i="2"/>
  <c r="AJ120" i="4" s="1"/>
  <c r="AG122" i="2"/>
  <c r="AH122" i="2"/>
  <c r="A123" i="2"/>
  <c r="B121" i="4" s="1"/>
  <c r="B123" i="2"/>
  <c r="C121" i="4" s="1"/>
  <c r="C123" i="2"/>
  <c r="C123" i="5" s="1"/>
  <c r="D123" i="2"/>
  <c r="E123" i="2"/>
  <c r="P121" i="4" s="1"/>
  <c r="G123" i="2"/>
  <c r="H123" i="2"/>
  <c r="J123" i="2"/>
  <c r="L123" i="2"/>
  <c r="M123" i="2"/>
  <c r="N123" i="2"/>
  <c r="O123" i="2"/>
  <c r="P123" i="2"/>
  <c r="Q123" i="2"/>
  <c r="S123" i="2"/>
  <c r="T123" i="2"/>
  <c r="U123" i="2" s="1"/>
  <c r="V123" i="2"/>
  <c r="W123" i="2"/>
  <c r="X123" i="2" s="1"/>
  <c r="AB121" i="4" s="1"/>
  <c r="Z123" i="2"/>
  <c r="AA121" i="4" s="1"/>
  <c r="AA123" i="2"/>
  <c r="AB123" i="2"/>
  <c r="AH121" i="4" s="1"/>
  <c r="AE123" i="2"/>
  <c r="AF123" i="2"/>
  <c r="AJ121" i="4" s="1"/>
  <c r="AG123" i="2"/>
  <c r="AH123" i="2"/>
  <c r="A124" i="2"/>
  <c r="B122" i="4" s="1"/>
  <c r="B124" i="2"/>
  <c r="C122" i="4" s="1"/>
  <c r="C124" i="2"/>
  <c r="C124" i="5" s="1"/>
  <c r="D124" i="2"/>
  <c r="E124" i="2"/>
  <c r="BC127" i="1" s="1"/>
  <c r="G124" i="2"/>
  <c r="H124" i="2"/>
  <c r="J124" i="2"/>
  <c r="L124" i="2"/>
  <c r="M124" i="2"/>
  <c r="N124" i="2"/>
  <c r="O124" i="2"/>
  <c r="P124" i="2"/>
  <c r="Q124" i="2"/>
  <c r="S124" i="2"/>
  <c r="T124" i="2"/>
  <c r="U124" i="2" s="1"/>
  <c r="V124" i="2"/>
  <c r="W124" i="2"/>
  <c r="X124" i="2" s="1"/>
  <c r="AB122" i="4" s="1"/>
  <c r="Z124" i="2"/>
  <c r="AA122" i="4" s="1"/>
  <c r="AA124" i="2"/>
  <c r="AB124" i="2"/>
  <c r="AH122" i="4" s="1"/>
  <c r="AE124" i="2"/>
  <c r="AF124" i="2"/>
  <c r="AJ122" i="4" s="1"/>
  <c r="AG124" i="2"/>
  <c r="AH124" i="2"/>
  <c r="A125" i="2"/>
  <c r="B123" i="4" s="1"/>
  <c r="B125" i="2"/>
  <c r="C123" i="4" s="1"/>
  <c r="C125" i="2"/>
  <c r="C125" i="5" s="1"/>
  <c r="D125" i="2"/>
  <c r="E125" i="2"/>
  <c r="P123" i="4" s="1"/>
  <c r="G125" i="2"/>
  <c r="H125" i="2"/>
  <c r="J125" i="2"/>
  <c r="L125" i="2"/>
  <c r="M125" i="2"/>
  <c r="N125" i="2"/>
  <c r="O125" i="2"/>
  <c r="P125" i="2"/>
  <c r="Q125" i="2"/>
  <c r="S125" i="2"/>
  <c r="T125" i="2"/>
  <c r="U125" i="2" s="1"/>
  <c r="V125" i="2"/>
  <c r="W125" i="2"/>
  <c r="X125" i="2" s="1"/>
  <c r="AB123" i="4" s="1"/>
  <c r="Z125" i="2"/>
  <c r="AA123" i="4" s="1"/>
  <c r="AA125" i="2"/>
  <c r="AB125" i="2"/>
  <c r="AH123" i="4" s="1"/>
  <c r="AE125" i="2"/>
  <c r="AF125" i="2"/>
  <c r="AJ123" i="4" s="1"/>
  <c r="AG125" i="2"/>
  <c r="AH125" i="2"/>
  <c r="A126" i="2"/>
  <c r="B124" i="4" s="1"/>
  <c r="B126" i="2"/>
  <c r="C124" i="4" s="1"/>
  <c r="C126" i="2"/>
  <c r="C126" i="5" s="1"/>
  <c r="D126" i="2"/>
  <c r="E126" i="2"/>
  <c r="BC129" i="1" s="1"/>
  <c r="G126" i="2"/>
  <c r="H126" i="2"/>
  <c r="J126" i="2"/>
  <c r="L126" i="2"/>
  <c r="M126" i="2"/>
  <c r="N126" i="2"/>
  <c r="O126" i="2"/>
  <c r="P126" i="2"/>
  <c r="Q126" i="2"/>
  <c r="S126" i="2"/>
  <c r="T126" i="2"/>
  <c r="U126" i="2" s="1"/>
  <c r="V126" i="2"/>
  <c r="W126" i="2"/>
  <c r="X126" i="2" s="1"/>
  <c r="AB124" i="4" s="1"/>
  <c r="Z126" i="2"/>
  <c r="AA124" i="4" s="1"/>
  <c r="AA126" i="2"/>
  <c r="AB126" i="2"/>
  <c r="AH124" i="4" s="1"/>
  <c r="AE126" i="2"/>
  <c r="AF126" i="2"/>
  <c r="AJ124" i="4" s="1"/>
  <c r="AG126" i="2"/>
  <c r="AH126" i="2"/>
  <c r="A127" i="2"/>
  <c r="B125" i="4" s="1"/>
  <c r="B127" i="2"/>
  <c r="C125" i="4" s="1"/>
  <c r="C127" i="2"/>
  <c r="C127" i="5" s="1"/>
  <c r="D127" i="2"/>
  <c r="E127" i="2"/>
  <c r="BC130" i="1" s="1"/>
  <c r="G127" i="2"/>
  <c r="H127" i="2"/>
  <c r="J127" i="2"/>
  <c r="L127" i="2"/>
  <c r="M127" i="2"/>
  <c r="N127" i="2"/>
  <c r="O127" i="2"/>
  <c r="P127" i="2"/>
  <c r="Q127" i="2"/>
  <c r="S127" i="2"/>
  <c r="T127" i="2"/>
  <c r="U127" i="2" s="1"/>
  <c r="V127" i="2"/>
  <c r="W127" i="2"/>
  <c r="X127" i="2" s="1"/>
  <c r="AB125" i="4" s="1"/>
  <c r="Z127" i="2"/>
  <c r="AA125" i="4" s="1"/>
  <c r="AA127" i="2"/>
  <c r="AB127" i="2"/>
  <c r="AH125" i="4" s="1"/>
  <c r="AE127" i="2"/>
  <c r="AF127" i="2"/>
  <c r="AJ125" i="4" s="1"/>
  <c r="AG127" i="2"/>
  <c r="AH127" i="2"/>
  <c r="A128" i="2"/>
  <c r="B126" i="4" s="1"/>
  <c r="B128" i="2"/>
  <c r="C126" i="4" s="1"/>
  <c r="C128" i="2"/>
  <c r="C128" i="5" s="1"/>
  <c r="D128" i="2"/>
  <c r="E128" i="2"/>
  <c r="P126" i="4" s="1"/>
  <c r="G128" i="2"/>
  <c r="H128" i="2"/>
  <c r="J128" i="2"/>
  <c r="L128" i="2"/>
  <c r="M128" i="2"/>
  <c r="N128" i="2"/>
  <c r="O128" i="2"/>
  <c r="P128" i="2"/>
  <c r="Q128" i="2"/>
  <c r="S128" i="2"/>
  <c r="T128" i="2"/>
  <c r="U128" i="2" s="1"/>
  <c r="V128" i="2"/>
  <c r="W128" i="2"/>
  <c r="X128" i="2" s="1"/>
  <c r="AB126" i="4" s="1"/>
  <c r="Z128" i="2"/>
  <c r="AA126" i="4" s="1"/>
  <c r="AA128" i="2"/>
  <c r="AB128" i="2"/>
  <c r="AH126" i="4" s="1"/>
  <c r="AE128" i="2"/>
  <c r="AF128" i="2"/>
  <c r="AJ126" i="4" s="1"/>
  <c r="AG128" i="2"/>
  <c r="AH128" i="2"/>
  <c r="A129" i="2"/>
  <c r="B127" i="4" s="1"/>
  <c r="B129" i="2"/>
  <c r="C127" i="4" s="1"/>
  <c r="C129" i="2"/>
  <c r="C129" i="5" s="1"/>
  <c r="D129" i="2"/>
  <c r="E129" i="2"/>
  <c r="P127" i="4" s="1"/>
  <c r="G129" i="2"/>
  <c r="H129" i="2"/>
  <c r="J129" i="2"/>
  <c r="L129" i="2"/>
  <c r="M129" i="2"/>
  <c r="N129" i="2"/>
  <c r="O129" i="2"/>
  <c r="P129" i="2"/>
  <c r="Q129" i="2"/>
  <c r="S129" i="2"/>
  <c r="T129" i="2"/>
  <c r="U129" i="2" s="1"/>
  <c r="V129" i="2"/>
  <c r="W129" i="2"/>
  <c r="X129" i="2" s="1"/>
  <c r="AB127" i="4" s="1"/>
  <c r="Z129" i="2"/>
  <c r="AA127" i="4" s="1"/>
  <c r="AA129" i="2"/>
  <c r="AB129" i="2"/>
  <c r="AH127" i="4" s="1"/>
  <c r="AE129" i="2"/>
  <c r="AF129" i="2"/>
  <c r="AJ127" i="4" s="1"/>
  <c r="AG129" i="2"/>
  <c r="AH129" i="2"/>
  <c r="A130" i="2"/>
  <c r="B128" i="4" s="1"/>
  <c r="B130" i="2"/>
  <c r="C128" i="4" s="1"/>
  <c r="C130" i="2"/>
  <c r="C130" i="5" s="1"/>
  <c r="D130" i="2"/>
  <c r="E130" i="2"/>
  <c r="P128" i="4" s="1"/>
  <c r="G130" i="2"/>
  <c r="H130" i="2"/>
  <c r="J130" i="2"/>
  <c r="L130" i="2"/>
  <c r="M130" i="2"/>
  <c r="N130" i="2"/>
  <c r="O130" i="2"/>
  <c r="P130" i="2"/>
  <c r="Q130" i="2"/>
  <c r="S130" i="2"/>
  <c r="T130" i="2"/>
  <c r="U130" i="2" s="1"/>
  <c r="V130" i="2"/>
  <c r="W130" i="2"/>
  <c r="X130" i="2" s="1"/>
  <c r="AB128" i="4" s="1"/>
  <c r="Z130" i="2"/>
  <c r="AA128" i="4" s="1"/>
  <c r="AA130" i="2"/>
  <c r="AB130" i="2"/>
  <c r="AH128" i="4" s="1"/>
  <c r="AE130" i="2"/>
  <c r="AF130" i="2"/>
  <c r="AJ128" i="4" s="1"/>
  <c r="AG130" i="2"/>
  <c r="AH130" i="2"/>
  <c r="A131" i="2"/>
  <c r="B129" i="4" s="1"/>
  <c r="B131" i="2"/>
  <c r="C129" i="4" s="1"/>
  <c r="C131" i="2"/>
  <c r="C131" i="5" s="1"/>
  <c r="D131" i="2"/>
  <c r="E131" i="2"/>
  <c r="BC134" i="1" s="1"/>
  <c r="G131" i="2"/>
  <c r="H131" i="2"/>
  <c r="J131" i="2"/>
  <c r="L131" i="2"/>
  <c r="M131" i="2"/>
  <c r="N131" i="2"/>
  <c r="O131" i="2"/>
  <c r="P131" i="2"/>
  <c r="Q131" i="2"/>
  <c r="S131" i="2"/>
  <c r="T131" i="2"/>
  <c r="U131" i="2" s="1"/>
  <c r="V131" i="2"/>
  <c r="W131" i="2"/>
  <c r="X131" i="2" s="1"/>
  <c r="AB129" i="4" s="1"/>
  <c r="Z131" i="2"/>
  <c r="AA129" i="4" s="1"/>
  <c r="AA131" i="2"/>
  <c r="AB131" i="2"/>
  <c r="AH129" i="4" s="1"/>
  <c r="AE131" i="2"/>
  <c r="AF131" i="2"/>
  <c r="AJ129" i="4" s="1"/>
  <c r="AG131" i="2"/>
  <c r="AH131" i="2"/>
  <c r="A132" i="2"/>
  <c r="B130" i="4" s="1"/>
  <c r="B132" i="2"/>
  <c r="C130" i="4" s="1"/>
  <c r="C132" i="2"/>
  <c r="C132" i="5" s="1"/>
  <c r="D132" i="2"/>
  <c r="E132" i="2"/>
  <c r="P130" i="4" s="1"/>
  <c r="G132" i="2"/>
  <c r="H132" i="2"/>
  <c r="J132" i="2"/>
  <c r="L132" i="2"/>
  <c r="M132" i="2"/>
  <c r="N132" i="2"/>
  <c r="O132" i="2"/>
  <c r="P132" i="2"/>
  <c r="Q132" i="2"/>
  <c r="S132" i="2"/>
  <c r="T132" i="2"/>
  <c r="U132" i="2" s="1"/>
  <c r="V132" i="2"/>
  <c r="W132" i="2"/>
  <c r="X132" i="2" s="1"/>
  <c r="AB130" i="4" s="1"/>
  <c r="Z132" i="2"/>
  <c r="AA130" i="4" s="1"/>
  <c r="AA132" i="2"/>
  <c r="AB132" i="2"/>
  <c r="AH130" i="4" s="1"/>
  <c r="AE132" i="2"/>
  <c r="AF132" i="2"/>
  <c r="AJ130" i="4" s="1"/>
  <c r="AG132" i="2"/>
  <c r="AH132" i="2"/>
  <c r="A133" i="2"/>
  <c r="B131" i="4" s="1"/>
  <c r="B133" i="2"/>
  <c r="C131" i="4" s="1"/>
  <c r="C133" i="2"/>
  <c r="C133" i="5" s="1"/>
  <c r="D133" i="2"/>
  <c r="E133" i="2"/>
  <c r="BC136" i="1" s="1"/>
  <c r="G133" i="2"/>
  <c r="H133" i="2"/>
  <c r="J133" i="2"/>
  <c r="L133" i="2"/>
  <c r="M133" i="2"/>
  <c r="N133" i="2"/>
  <c r="O133" i="2"/>
  <c r="P133" i="2"/>
  <c r="Q133" i="2"/>
  <c r="S133" i="2"/>
  <c r="T133" i="2"/>
  <c r="U133" i="2" s="1"/>
  <c r="V133" i="2"/>
  <c r="W133" i="2"/>
  <c r="X133" i="2" s="1"/>
  <c r="AB131" i="4" s="1"/>
  <c r="Z133" i="2"/>
  <c r="AA131" i="4" s="1"/>
  <c r="AA133" i="2"/>
  <c r="AB133" i="2"/>
  <c r="AH131" i="4" s="1"/>
  <c r="AE133" i="2"/>
  <c r="AF133" i="2"/>
  <c r="AJ131" i="4" s="1"/>
  <c r="AG133" i="2"/>
  <c r="AH133" i="2"/>
  <c r="A134" i="2"/>
  <c r="B132" i="4" s="1"/>
  <c r="B134" i="2"/>
  <c r="C132" i="4" s="1"/>
  <c r="C134" i="2"/>
  <c r="C134" i="5" s="1"/>
  <c r="D134" i="2"/>
  <c r="E134" i="2"/>
  <c r="P132" i="4" s="1"/>
  <c r="G134" i="2"/>
  <c r="H134" i="2"/>
  <c r="J134" i="2"/>
  <c r="L134" i="2"/>
  <c r="M134" i="2"/>
  <c r="N134" i="2"/>
  <c r="O134" i="2"/>
  <c r="P134" i="2"/>
  <c r="Q134" i="2"/>
  <c r="S134" i="2"/>
  <c r="T134" i="2"/>
  <c r="U134" i="2" s="1"/>
  <c r="V134" i="2"/>
  <c r="W134" i="2"/>
  <c r="X134" i="2" s="1"/>
  <c r="AB132" i="4" s="1"/>
  <c r="Z134" i="2"/>
  <c r="AA132" i="4" s="1"/>
  <c r="AA134" i="2"/>
  <c r="AB134" i="2"/>
  <c r="AH132" i="4" s="1"/>
  <c r="AE134" i="2"/>
  <c r="AF134" i="2"/>
  <c r="AJ132" i="4" s="1"/>
  <c r="AG134" i="2"/>
  <c r="AH134" i="2"/>
  <c r="A135" i="2"/>
  <c r="B133" i="4" s="1"/>
  <c r="B135" i="2"/>
  <c r="C133" i="4" s="1"/>
  <c r="C135" i="2"/>
  <c r="C135" i="5" s="1"/>
  <c r="D135" i="2"/>
  <c r="E135" i="2"/>
  <c r="BC138" i="1" s="1"/>
  <c r="G135" i="2"/>
  <c r="H135" i="2"/>
  <c r="J135" i="2"/>
  <c r="L135" i="2"/>
  <c r="M135" i="2"/>
  <c r="N135" i="2"/>
  <c r="O135" i="2"/>
  <c r="P135" i="2"/>
  <c r="Q135" i="2"/>
  <c r="S135" i="2"/>
  <c r="T135" i="2"/>
  <c r="U135" i="2" s="1"/>
  <c r="V135" i="2"/>
  <c r="W135" i="2"/>
  <c r="X135" i="2" s="1"/>
  <c r="AB133" i="4" s="1"/>
  <c r="Z135" i="2"/>
  <c r="AA133" i="4" s="1"/>
  <c r="AA135" i="2"/>
  <c r="AB135" i="2"/>
  <c r="AH133" i="4" s="1"/>
  <c r="AE135" i="2"/>
  <c r="AF135" i="2"/>
  <c r="AJ133" i="4" s="1"/>
  <c r="AG135" i="2"/>
  <c r="AH135" i="2"/>
  <c r="A136" i="2"/>
  <c r="B134" i="4" s="1"/>
  <c r="B136" i="2"/>
  <c r="C134" i="4" s="1"/>
  <c r="C136" i="2"/>
  <c r="C136" i="5" s="1"/>
  <c r="D136" i="2"/>
  <c r="E136" i="2"/>
  <c r="BC139" i="1" s="1"/>
  <c r="G136" i="2"/>
  <c r="H136" i="2"/>
  <c r="J136" i="2"/>
  <c r="L136" i="2"/>
  <c r="M136" i="2"/>
  <c r="N136" i="2"/>
  <c r="O136" i="2"/>
  <c r="P136" i="2"/>
  <c r="Q136" i="2"/>
  <c r="S136" i="2"/>
  <c r="T136" i="2"/>
  <c r="U136" i="2" s="1"/>
  <c r="V136" i="2"/>
  <c r="W136" i="2"/>
  <c r="X136" i="2" s="1"/>
  <c r="AB134" i="4" s="1"/>
  <c r="Z136" i="2"/>
  <c r="AA134" i="4" s="1"/>
  <c r="AA136" i="2"/>
  <c r="AB136" i="2"/>
  <c r="AH134" i="4" s="1"/>
  <c r="AE136" i="2"/>
  <c r="AF136" i="2"/>
  <c r="AJ134" i="4" s="1"/>
  <c r="AG136" i="2"/>
  <c r="AH136" i="2"/>
  <c r="A137" i="2"/>
  <c r="B135" i="4" s="1"/>
  <c r="B137" i="2"/>
  <c r="C135" i="4" s="1"/>
  <c r="C137" i="2"/>
  <c r="C137" i="5" s="1"/>
  <c r="D137" i="2"/>
  <c r="E137" i="2"/>
  <c r="BC140" i="1" s="1"/>
  <c r="G137" i="2"/>
  <c r="H137" i="2"/>
  <c r="J137" i="2"/>
  <c r="L137" i="2"/>
  <c r="M137" i="2"/>
  <c r="N137" i="2"/>
  <c r="O137" i="2"/>
  <c r="P137" i="2"/>
  <c r="Q137" i="2"/>
  <c r="S137" i="2"/>
  <c r="T137" i="2"/>
  <c r="U137" i="2" s="1"/>
  <c r="V137" i="2"/>
  <c r="W137" i="2"/>
  <c r="X137" i="2" s="1"/>
  <c r="AB135" i="4" s="1"/>
  <c r="Z137" i="2"/>
  <c r="AA135" i="4" s="1"/>
  <c r="AA137" i="2"/>
  <c r="AB137" i="2"/>
  <c r="AH135" i="4" s="1"/>
  <c r="AE137" i="2"/>
  <c r="AF137" i="2"/>
  <c r="AJ135" i="4" s="1"/>
  <c r="AG137" i="2"/>
  <c r="AH137" i="2"/>
  <c r="A138" i="2"/>
  <c r="B136" i="4" s="1"/>
  <c r="B138" i="2"/>
  <c r="C136" i="4" s="1"/>
  <c r="C138" i="2"/>
  <c r="C138" i="5" s="1"/>
  <c r="D138" i="2"/>
  <c r="E138" i="2"/>
  <c r="P136" i="4" s="1"/>
  <c r="G138" i="2"/>
  <c r="H138" i="2"/>
  <c r="J138" i="2"/>
  <c r="L138" i="2"/>
  <c r="M138" i="2"/>
  <c r="N138" i="2"/>
  <c r="O138" i="2"/>
  <c r="P138" i="2"/>
  <c r="Q138" i="2"/>
  <c r="S138" i="2"/>
  <c r="T138" i="2"/>
  <c r="U138" i="2" s="1"/>
  <c r="V138" i="2"/>
  <c r="W138" i="2"/>
  <c r="X138" i="2" s="1"/>
  <c r="AB136" i="4" s="1"/>
  <c r="Z138" i="2"/>
  <c r="AA136" i="4" s="1"/>
  <c r="AA138" i="2"/>
  <c r="AB138" i="2"/>
  <c r="AH136" i="4" s="1"/>
  <c r="AE138" i="2"/>
  <c r="AF138" i="2"/>
  <c r="AJ136" i="4" s="1"/>
  <c r="AG138" i="2"/>
  <c r="AH138" i="2"/>
  <c r="A139" i="2"/>
  <c r="B137" i="4" s="1"/>
  <c r="B139" i="2"/>
  <c r="C137" i="4" s="1"/>
  <c r="C139" i="2"/>
  <c r="C139" i="5" s="1"/>
  <c r="D139" i="2"/>
  <c r="E139" i="2"/>
  <c r="BC142" i="1" s="1"/>
  <c r="G139" i="2"/>
  <c r="H139" i="2"/>
  <c r="J139" i="2"/>
  <c r="L139" i="2"/>
  <c r="M139" i="2"/>
  <c r="N139" i="2"/>
  <c r="O139" i="2"/>
  <c r="P139" i="2"/>
  <c r="Q139" i="2"/>
  <c r="S139" i="2"/>
  <c r="T139" i="2"/>
  <c r="U139" i="2" s="1"/>
  <c r="V139" i="2"/>
  <c r="W139" i="2"/>
  <c r="X139" i="2" s="1"/>
  <c r="AB137" i="4" s="1"/>
  <c r="Z139" i="2"/>
  <c r="AA137" i="4" s="1"/>
  <c r="AA139" i="2"/>
  <c r="AB139" i="2"/>
  <c r="AH137" i="4" s="1"/>
  <c r="AE139" i="2"/>
  <c r="AF139" i="2"/>
  <c r="AJ137" i="4" s="1"/>
  <c r="AG139" i="2"/>
  <c r="AH139" i="2"/>
  <c r="A140" i="2"/>
  <c r="B138" i="4" s="1"/>
  <c r="B140" i="2"/>
  <c r="C138" i="4" s="1"/>
  <c r="C140" i="2"/>
  <c r="C140" i="5" s="1"/>
  <c r="D140" i="2"/>
  <c r="E140" i="2"/>
  <c r="P138" i="4" s="1"/>
  <c r="G140" i="2"/>
  <c r="H140" i="2"/>
  <c r="J140" i="2"/>
  <c r="L140" i="2"/>
  <c r="M140" i="2"/>
  <c r="N140" i="2"/>
  <c r="O140" i="2"/>
  <c r="P140" i="2"/>
  <c r="Q140" i="2"/>
  <c r="S140" i="2"/>
  <c r="T140" i="2"/>
  <c r="U140" i="2" s="1"/>
  <c r="V140" i="2"/>
  <c r="W140" i="2"/>
  <c r="X140" i="2" s="1"/>
  <c r="AB138" i="4" s="1"/>
  <c r="Z140" i="2"/>
  <c r="AA138" i="4" s="1"/>
  <c r="AA140" i="2"/>
  <c r="AB140" i="2"/>
  <c r="AH138" i="4" s="1"/>
  <c r="AE140" i="2"/>
  <c r="AF140" i="2"/>
  <c r="AJ138" i="4" s="1"/>
  <c r="AG140" i="2"/>
  <c r="AH140" i="2"/>
  <c r="A141" i="2"/>
  <c r="B139" i="4" s="1"/>
  <c r="B141" i="2"/>
  <c r="C139" i="4" s="1"/>
  <c r="C141" i="2"/>
  <c r="C141" i="5" s="1"/>
  <c r="D141" i="2"/>
  <c r="E141" i="2"/>
  <c r="BC144" i="1" s="1"/>
  <c r="G141" i="2"/>
  <c r="H141" i="2"/>
  <c r="J141" i="2"/>
  <c r="L141" i="2"/>
  <c r="M141" i="2"/>
  <c r="N141" i="2"/>
  <c r="O141" i="2"/>
  <c r="P141" i="2"/>
  <c r="Q141" i="2"/>
  <c r="S141" i="2"/>
  <c r="T141" i="2"/>
  <c r="U141" i="2" s="1"/>
  <c r="V141" i="2"/>
  <c r="W141" i="2"/>
  <c r="X141" i="2" s="1"/>
  <c r="AB139" i="4" s="1"/>
  <c r="Z141" i="2"/>
  <c r="AA139" i="4" s="1"/>
  <c r="AA141" i="2"/>
  <c r="AB141" i="2"/>
  <c r="AH139" i="4" s="1"/>
  <c r="AE141" i="2"/>
  <c r="AF141" i="2"/>
  <c r="AJ139" i="4" s="1"/>
  <c r="AG141" i="2"/>
  <c r="AH141" i="2"/>
  <c r="A142" i="2"/>
  <c r="B140" i="4" s="1"/>
  <c r="B142" i="2"/>
  <c r="C140" i="4" s="1"/>
  <c r="C142" i="2"/>
  <c r="C142" i="5" s="1"/>
  <c r="D142" i="2"/>
  <c r="E142" i="2"/>
  <c r="P140" i="4" s="1"/>
  <c r="G142" i="2"/>
  <c r="H142" i="2"/>
  <c r="J142" i="2"/>
  <c r="L142" i="2"/>
  <c r="M142" i="2"/>
  <c r="N142" i="2"/>
  <c r="O142" i="2"/>
  <c r="P142" i="2"/>
  <c r="Q142" i="2"/>
  <c r="S142" i="2"/>
  <c r="T142" i="2"/>
  <c r="U142" i="2" s="1"/>
  <c r="V142" i="2"/>
  <c r="W142" i="2"/>
  <c r="X142" i="2" s="1"/>
  <c r="AB140" i="4" s="1"/>
  <c r="Z142" i="2"/>
  <c r="AA140" i="4" s="1"/>
  <c r="AA142" i="2"/>
  <c r="AB142" i="2"/>
  <c r="AH140" i="4" s="1"/>
  <c r="AE142" i="2"/>
  <c r="AF142" i="2"/>
  <c r="AJ140" i="4" s="1"/>
  <c r="AG142" i="2"/>
  <c r="AH142" i="2"/>
  <c r="A143" i="2"/>
  <c r="B141" i="4" s="1"/>
  <c r="B143" i="2"/>
  <c r="C141" i="4" s="1"/>
  <c r="C143" i="2"/>
  <c r="C143" i="5" s="1"/>
  <c r="D143" i="2"/>
  <c r="E143" i="2"/>
  <c r="BC146" i="1" s="1"/>
  <c r="G143" i="2"/>
  <c r="H143" i="2"/>
  <c r="J143" i="2"/>
  <c r="L143" i="2"/>
  <c r="M143" i="2"/>
  <c r="N143" i="2"/>
  <c r="O143" i="2"/>
  <c r="P143" i="2"/>
  <c r="Q143" i="2"/>
  <c r="S143" i="2"/>
  <c r="T143" i="2"/>
  <c r="U143" i="2" s="1"/>
  <c r="V143" i="2"/>
  <c r="W143" i="2"/>
  <c r="X143" i="2" s="1"/>
  <c r="AB141" i="4" s="1"/>
  <c r="Z143" i="2"/>
  <c r="AA141" i="4" s="1"/>
  <c r="AA143" i="2"/>
  <c r="AB143" i="2"/>
  <c r="AH141" i="4" s="1"/>
  <c r="AE143" i="2"/>
  <c r="AF143" i="2"/>
  <c r="AJ141" i="4" s="1"/>
  <c r="AG143" i="2"/>
  <c r="AH143" i="2"/>
  <c r="A144" i="2"/>
  <c r="B142" i="4" s="1"/>
  <c r="B144" i="2"/>
  <c r="C142" i="4" s="1"/>
  <c r="C144" i="2"/>
  <c r="C144" i="5" s="1"/>
  <c r="D144" i="2"/>
  <c r="E144" i="2"/>
  <c r="P142" i="4" s="1"/>
  <c r="G144" i="2"/>
  <c r="H144" i="2"/>
  <c r="J144" i="2"/>
  <c r="L144" i="2"/>
  <c r="M144" i="2"/>
  <c r="N144" i="2"/>
  <c r="O144" i="2"/>
  <c r="P144" i="2"/>
  <c r="Q144" i="2"/>
  <c r="S144" i="2"/>
  <c r="T144" i="2"/>
  <c r="U144" i="2" s="1"/>
  <c r="V144" i="2"/>
  <c r="W144" i="2"/>
  <c r="X144" i="2" s="1"/>
  <c r="AB142" i="4" s="1"/>
  <c r="Z144" i="2"/>
  <c r="AA142" i="4" s="1"/>
  <c r="AA144" i="2"/>
  <c r="AB144" i="2"/>
  <c r="AH142" i="4" s="1"/>
  <c r="AE144" i="2"/>
  <c r="AF144" i="2"/>
  <c r="AJ142" i="4" s="1"/>
  <c r="AG144" i="2"/>
  <c r="AH144" i="2"/>
  <c r="A145" i="2"/>
  <c r="B143" i="4" s="1"/>
  <c r="B145" i="2"/>
  <c r="C143" i="4" s="1"/>
  <c r="C145" i="2"/>
  <c r="C145" i="5" s="1"/>
  <c r="D145" i="2"/>
  <c r="E145" i="2"/>
  <c r="P143" i="4" s="1"/>
  <c r="G145" i="2"/>
  <c r="H145" i="2"/>
  <c r="J145" i="2"/>
  <c r="L145" i="2"/>
  <c r="M145" i="2"/>
  <c r="N145" i="2"/>
  <c r="O145" i="2"/>
  <c r="P145" i="2"/>
  <c r="Q145" i="2"/>
  <c r="S145" i="2"/>
  <c r="T145" i="2"/>
  <c r="U145" i="2" s="1"/>
  <c r="V145" i="2"/>
  <c r="W145" i="2"/>
  <c r="X145" i="2" s="1"/>
  <c r="AB143" i="4" s="1"/>
  <c r="Z145" i="2"/>
  <c r="AA143" i="4" s="1"/>
  <c r="AA145" i="2"/>
  <c r="AB145" i="2"/>
  <c r="AH143" i="4" s="1"/>
  <c r="AE145" i="2"/>
  <c r="AF145" i="2"/>
  <c r="AJ143" i="4" s="1"/>
  <c r="AG145" i="2"/>
  <c r="AH145" i="2"/>
  <c r="A146" i="2"/>
  <c r="B144" i="4" s="1"/>
  <c r="B146" i="2"/>
  <c r="C144" i="4" s="1"/>
  <c r="C146" i="2"/>
  <c r="C146" i="5" s="1"/>
  <c r="D146" i="2"/>
  <c r="E146" i="2"/>
  <c r="P144" i="4" s="1"/>
  <c r="G146" i="2"/>
  <c r="H146" i="2"/>
  <c r="J146" i="2"/>
  <c r="L146" i="2"/>
  <c r="M146" i="2"/>
  <c r="N146" i="2"/>
  <c r="O146" i="2"/>
  <c r="P146" i="2"/>
  <c r="Q146" i="2"/>
  <c r="S146" i="2"/>
  <c r="T146" i="2"/>
  <c r="U146" i="2" s="1"/>
  <c r="V146" i="2"/>
  <c r="W146" i="2"/>
  <c r="X146" i="2" s="1"/>
  <c r="AB144" i="4" s="1"/>
  <c r="Z146" i="2"/>
  <c r="AA144" i="4" s="1"/>
  <c r="AA146" i="2"/>
  <c r="AB146" i="2"/>
  <c r="AH144" i="4" s="1"/>
  <c r="AE146" i="2"/>
  <c r="AF146" i="2"/>
  <c r="AJ144" i="4" s="1"/>
  <c r="AG146" i="2"/>
  <c r="AH146" i="2"/>
  <c r="A147" i="2"/>
  <c r="B145" i="4" s="1"/>
  <c r="B147" i="2"/>
  <c r="C145" i="4" s="1"/>
  <c r="C147" i="2"/>
  <c r="C147" i="5" s="1"/>
  <c r="D147" i="2"/>
  <c r="E147" i="2"/>
  <c r="BC150" i="1" s="1"/>
  <c r="G147" i="2"/>
  <c r="H147" i="2"/>
  <c r="J147" i="2"/>
  <c r="L147" i="2"/>
  <c r="M147" i="2"/>
  <c r="N147" i="2"/>
  <c r="O147" i="2"/>
  <c r="P147" i="2"/>
  <c r="Q147" i="2"/>
  <c r="S147" i="2"/>
  <c r="T147" i="2"/>
  <c r="U147" i="2" s="1"/>
  <c r="V147" i="2"/>
  <c r="W147" i="2"/>
  <c r="X147" i="2" s="1"/>
  <c r="AB145" i="4" s="1"/>
  <c r="Z147" i="2"/>
  <c r="AA145" i="4" s="1"/>
  <c r="AA147" i="2"/>
  <c r="AB147" i="2"/>
  <c r="AH145" i="4" s="1"/>
  <c r="AE147" i="2"/>
  <c r="AF147" i="2"/>
  <c r="AJ145" i="4" s="1"/>
  <c r="AG147" i="2"/>
  <c r="AH147" i="2"/>
  <c r="A148" i="2"/>
  <c r="B146" i="4" s="1"/>
  <c r="B148" i="2"/>
  <c r="C146" i="4" s="1"/>
  <c r="C148" i="2"/>
  <c r="C148" i="5" s="1"/>
  <c r="D148" i="2"/>
  <c r="E148" i="2"/>
  <c r="BC151" i="1" s="1"/>
  <c r="G148" i="2"/>
  <c r="H148" i="2"/>
  <c r="J148" i="2"/>
  <c r="L148" i="2"/>
  <c r="M148" i="2"/>
  <c r="N148" i="2"/>
  <c r="O148" i="2"/>
  <c r="P148" i="2"/>
  <c r="Q148" i="2"/>
  <c r="S148" i="2"/>
  <c r="T148" i="2"/>
  <c r="U148" i="2" s="1"/>
  <c r="V148" i="2"/>
  <c r="W148" i="2"/>
  <c r="X148" i="2" s="1"/>
  <c r="AB146" i="4" s="1"/>
  <c r="Z148" i="2"/>
  <c r="AA146" i="4" s="1"/>
  <c r="AA148" i="2"/>
  <c r="AB148" i="2"/>
  <c r="AH146" i="4" s="1"/>
  <c r="AE148" i="2"/>
  <c r="AF148" i="2"/>
  <c r="AJ146" i="4" s="1"/>
  <c r="AG148" i="2"/>
  <c r="AH148" i="2"/>
  <c r="A149" i="2"/>
  <c r="B147" i="4" s="1"/>
  <c r="B149" i="2"/>
  <c r="C147" i="4" s="1"/>
  <c r="C149" i="2"/>
  <c r="C149" i="5" s="1"/>
  <c r="D149" i="2"/>
  <c r="E149" i="2"/>
  <c r="P147" i="4" s="1"/>
  <c r="G149" i="2"/>
  <c r="H149" i="2"/>
  <c r="J149" i="2"/>
  <c r="L149" i="2"/>
  <c r="M149" i="2"/>
  <c r="N149" i="2"/>
  <c r="O149" i="2"/>
  <c r="P149" i="2"/>
  <c r="Q149" i="2"/>
  <c r="S149" i="2"/>
  <c r="T149" i="2"/>
  <c r="U149" i="2" s="1"/>
  <c r="V149" i="2"/>
  <c r="W149" i="2"/>
  <c r="X149" i="2" s="1"/>
  <c r="AB147" i="4" s="1"/>
  <c r="Z149" i="2"/>
  <c r="AA147" i="4" s="1"/>
  <c r="AA149" i="2"/>
  <c r="AB149" i="2"/>
  <c r="AH147" i="4" s="1"/>
  <c r="AE149" i="2"/>
  <c r="AF149" i="2"/>
  <c r="AJ147" i="4" s="1"/>
  <c r="AG149" i="2"/>
  <c r="AH149" i="2"/>
  <c r="A150" i="2"/>
  <c r="B148" i="4" s="1"/>
  <c r="B150" i="2"/>
  <c r="C148" i="4" s="1"/>
  <c r="C150" i="2"/>
  <c r="C150" i="5" s="1"/>
  <c r="D150" i="2"/>
  <c r="E150" i="2"/>
  <c r="P148" i="4" s="1"/>
  <c r="G150" i="2"/>
  <c r="H150" i="2"/>
  <c r="J150" i="2"/>
  <c r="L150" i="2"/>
  <c r="M150" i="2"/>
  <c r="N150" i="2"/>
  <c r="O150" i="2"/>
  <c r="P150" i="2"/>
  <c r="Q150" i="2"/>
  <c r="S150" i="2"/>
  <c r="T150" i="2"/>
  <c r="U150" i="2" s="1"/>
  <c r="V150" i="2"/>
  <c r="W150" i="2"/>
  <c r="X150" i="2" s="1"/>
  <c r="AB148" i="4" s="1"/>
  <c r="Z150" i="2"/>
  <c r="AA148" i="4" s="1"/>
  <c r="AA150" i="2"/>
  <c r="AB150" i="2"/>
  <c r="AH148" i="4" s="1"/>
  <c r="AE150" i="2"/>
  <c r="AF150" i="2"/>
  <c r="AJ148" i="4" s="1"/>
  <c r="AG150" i="2"/>
  <c r="AH150" i="2"/>
  <c r="A151" i="2"/>
  <c r="B149" i="4" s="1"/>
  <c r="B151" i="2"/>
  <c r="C149" i="4" s="1"/>
  <c r="C151" i="2"/>
  <c r="C151" i="5" s="1"/>
  <c r="D151" i="2"/>
  <c r="E151" i="2"/>
  <c r="BC154" i="1" s="1"/>
  <c r="G151" i="2"/>
  <c r="H151" i="2"/>
  <c r="J151" i="2"/>
  <c r="L151" i="2"/>
  <c r="M151" i="2"/>
  <c r="N151" i="2"/>
  <c r="O151" i="2"/>
  <c r="P151" i="2"/>
  <c r="Q151" i="2"/>
  <c r="S151" i="2"/>
  <c r="T151" i="2"/>
  <c r="U151" i="2" s="1"/>
  <c r="V151" i="2"/>
  <c r="W151" i="2"/>
  <c r="X151" i="2" s="1"/>
  <c r="AB149" i="4" s="1"/>
  <c r="Z151" i="2"/>
  <c r="AA149" i="4" s="1"/>
  <c r="AA151" i="2"/>
  <c r="AB151" i="2"/>
  <c r="AH149" i="4" s="1"/>
  <c r="AE151" i="2"/>
  <c r="AF151" i="2"/>
  <c r="AJ149" i="4" s="1"/>
  <c r="AG151" i="2"/>
  <c r="AH151" i="2"/>
  <c r="A152" i="2"/>
  <c r="B150" i="4" s="1"/>
  <c r="B152" i="2"/>
  <c r="C150" i="4" s="1"/>
  <c r="C152" i="2"/>
  <c r="C152" i="5" s="1"/>
  <c r="D152" i="2"/>
  <c r="E152" i="2"/>
  <c r="BC155" i="1" s="1"/>
  <c r="G152" i="2"/>
  <c r="H152" i="2"/>
  <c r="J152" i="2"/>
  <c r="L152" i="2"/>
  <c r="M152" i="2"/>
  <c r="N152" i="2"/>
  <c r="O152" i="2"/>
  <c r="P152" i="2"/>
  <c r="Q152" i="2"/>
  <c r="S152" i="2"/>
  <c r="T152" i="2"/>
  <c r="U152" i="2" s="1"/>
  <c r="V152" i="2"/>
  <c r="W152" i="2"/>
  <c r="X152" i="2" s="1"/>
  <c r="AB150" i="4" s="1"/>
  <c r="Z152" i="2"/>
  <c r="AA150" i="4" s="1"/>
  <c r="AA152" i="2"/>
  <c r="AB152" i="2"/>
  <c r="AH150" i="4" s="1"/>
  <c r="AE152" i="2"/>
  <c r="AF152" i="2"/>
  <c r="AJ150" i="4" s="1"/>
  <c r="AG152" i="2"/>
  <c r="AH152" i="2"/>
  <c r="A153" i="2"/>
  <c r="B151" i="4" s="1"/>
  <c r="B153" i="2"/>
  <c r="C151" i="4" s="1"/>
  <c r="C153" i="2"/>
  <c r="C153" i="5" s="1"/>
  <c r="D153" i="2"/>
  <c r="E153" i="2"/>
  <c r="BC156" i="1" s="1"/>
  <c r="G153" i="2"/>
  <c r="H153" i="2"/>
  <c r="J153" i="2"/>
  <c r="L153" i="2"/>
  <c r="M153" i="2"/>
  <c r="N153" i="2"/>
  <c r="O153" i="2"/>
  <c r="P153" i="2"/>
  <c r="Q153" i="2"/>
  <c r="S153" i="2"/>
  <c r="T153" i="2"/>
  <c r="U153" i="2" s="1"/>
  <c r="V153" i="2"/>
  <c r="W153" i="2"/>
  <c r="X153" i="2" s="1"/>
  <c r="AB151" i="4" s="1"/>
  <c r="Z153" i="2"/>
  <c r="AA151" i="4" s="1"/>
  <c r="AA153" i="2"/>
  <c r="AB153" i="2"/>
  <c r="AH151" i="4" s="1"/>
  <c r="AE153" i="2"/>
  <c r="AF153" i="2"/>
  <c r="AJ151" i="4" s="1"/>
  <c r="AG153" i="2"/>
  <c r="AH153" i="2"/>
  <c r="A154" i="2"/>
  <c r="B152" i="4" s="1"/>
  <c r="B154" i="2"/>
  <c r="C152" i="4" s="1"/>
  <c r="C154" i="2"/>
  <c r="C154" i="5" s="1"/>
  <c r="D154" i="2"/>
  <c r="E154" i="2"/>
  <c r="P152" i="4" s="1"/>
  <c r="G154" i="2"/>
  <c r="H154" i="2"/>
  <c r="J154" i="2"/>
  <c r="L154" i="2"/>
  <c r="M154" i="2"/>
  <c r="N154" i="2"/>
  <c r="O154" i="2"/>
  <c r="P154" i="2"/>
  <c r="Q154" i="2"/>
  <c r="S154" i="2"/>
  <c r="T154" i="2"/>
  <c r="U154" i="2" s="1"/>
  <c r="V154" i="2"/>
  <c r="W154" i="2"/>
  <c r="X154" i="2" s="1"/>
  <c r="AB152" i="4" s="1"/>
  <c r="Z154" i="2"/>
  <c r="AA152" i="4" s="1"/>
  <c r="AA154" i="2"/>
  <c r="AB154" i="2"/>
  <c r="AH152" i="4" s="1"/>
  <c r="AE154" i="2"/>
  <c r="AF154" i="2"/>
  <c r="AJ152" i="4" s="1"/>
  <c r="AG154" i="2"/>
  <c r="AH154" i="2"/>
  <c r="A155" i="2"/>
  <c r="B153" i="4" s="1"/>
  <c r="B155" i="2"/>
  <c r="C153" i="4" s="1"/>
  <c r="C155" i="2"/>
  <c r="C155" i="5" s="1"/>
  <c r="D155" i="2"/>
  <c r="E155" i="2"/>
  <c r="BC158" i="1" s="1"/>
  <c r="G155" i="2"/>
  <c r="H155" i="2"/>
  <c r="J155" i="2"/>
  <c r="L155" i="2"/>
  <c r="M155" i="2"/>
  <c r="N155" i="2"/>
  <c r="O155" i="2"/>
  <c r="P155" i="2"/>
  <c r="Q155" i="2"/>
  <c r="S155" i="2"/>
  <c r="T155" i="2"/>
  <c r="U155" i="2" s="1"/>
  <c r="V155" i="2"/>
  <c r="W155" i="2"/>
  <c r="X155" i="2" s="1"/>
  <c r="AB153" i="4" s="1"/>
  <c r="Z155" i="2"/>
  <c r="AA153" i="4" s="1"/>
  <c r="AA155" i="2"/>
  <c r="AB155" i="2"/>
  <c r="AH153" i="4" s="1"/>
  <c r="AE155" i="2"/>
  <c r="AF155" i="2"/>
  <c r="AJ153" i="4" s="1"/>
  <c r="AG155" i="2"/>
  <c r="AH155" i="2"/>
  <c r="A156" i="2"/>
  <c r="B154" i="4" s="1"/>
  <c r="B156" i="2"/>
  <c r="C154" i="4" s="1"/>
  <c r="C156" i="2"/>
  <c r="C156" i="5" s="1"/>
  <c r="D156" i="2"/>
  <c r="E156" i="2"/>
  <c r="BC159" i="1" s="1"/>
  <c r="G156" i="2"/>
  <c r="H156" i="2"/>
  <c r="J156" i="2"/>
  <c r="L156" i="2"/>
  <c r="M156" i="2"/>
  <c r="N156" i="2"/>
  <c r="O156" i="2"/>
  <c r="P156" i="2"/>
  <c r="Q156" i="2"/>
  <c r="S156" i="2"/>
  <c r="T156" i="2"/>
  <c r="U156" i="2" s="1"/>
  <c r="V156" i="2"/>
  <c r="W156" i="2"/>
  <c r="X156" i="2" s="1"/>
  <c r="AB154" i="4" s="1"/>
  <c r="Z156" i="2"/>
  <c r="AA154" i="4" s="1"/>
  <c r="AA156" i="2"/>
  <c r="AB156" i="2"/>
  <c r="AH154" i="4" s="1"/>
  <c r="AE156" i="2"/>
  <c r="AF156" i="2"/>
  <c r="AJ154" i="4" s="1"/>
  <c r="AG156" i="2"/>
  <c r="AH156" i="2"/>
  <c r="A157" i="2"/>
  <c r="B155" i="4" s="1"/>
  <c r="B157" i="2"/>
  <c r="C155" i="4" s="1"/>
  <c r="C157" i="2"/>
  <c r="C157" i="5" s="1"/>
  <c r="D157" i="2"/>
  <c r="E157" i="2"/>
  <c r="BC160" i="1" s="1"/>
  <c r="G157" i="2"/>
  <c r="H157" i="2"/>
  <c r="J157" i="2"/>
  <c r="L157" i="2"/>
  <c r="M157" i="2"/>
  <c r="N157" i="2"/>
  <c r="O157" i="2"/>
  <c r="P157" i="2"/>
  <c r="Q157" i="2"/>
  <c r="S157" i="2"/>
  <c r="T157" i="2"/>
  <c r="U157" i="2" s="1"/>
  <c r="V157" i="2"/>
  <c r="W157" i="2"/>
  <c r="X157" i="2" s="1"/>
  <c r="AB155" i="4" s="1"/>
  <c r="Z157" i="2"/>
  <c r="AA155" i="4" s="1"/>
  <c r="AA157" i="2"/>
  <c r="AB157" i="2"/>
  <c r="AH155" i="4" s="1"/>
  <c r="AE157" i="2"/>
  <c r="AF157" i="2"/>
  <c r="AJ155" i="4" s="1"/>
  <c r="AG157" i="2"/>
  <c r="AH157" i="2"/>
  <c r="A158" i="2"/>
  <c r="B156" i="4" s="1"/>
  <c r="B158" i="2"/>
  <c r="C156" i="4" s="1"/>
  <c r="C158" i="2"/>
  <c r="C158" i="5" s="1"/>
  <c r="D158" i="2"/>
  <c r="E158" i="2"/>
  <c r="BC161" i="1" s="1"/>
  <c r="G158" i="2"/>
  <c r="H158" i="2"/>
  <c r="J158" i="2"/>
  <c r="L158" i="2"/>
  <c r="M158" i="2"/>
  <c r="N158" i="2"/>
  <c r="O158" i="2"/>
  <c r="P158" i="2"/>
  <c r="Q158" i="2"/>
  <c r="S158" i="2"/>
  <c r="T158" i="2"/>
  <c r="U158" i="2" s="1"/>
  <c r="V158" i="2"/>
  <c r="W158" i="2"/>
  <c r="X158" i="2" s="1"/>
  <c r="AB156" i="4" s="1"/>
  <c r="Z158" i="2"/>
  <c r="AA156" i="4" s="1"/>
  <c r="AA158" i="2"/>
  <c r="AB158" i="2"/>
  <c r="AH156" i="4" s="1"/>
  <c r="AE158" i="2"/>
  <c r="AF158" i="2"/>
  <c r="AJ156" i="4" s="1"/>
  <c r="AG158" i="2"/>
  <c r="AH158" i="2"/>
  <c r="A159" i="2"/>
  <c r="B157" i="4" s="1"/>
  <c r="B159" i="2"/>
  <c r="C157" i="4" s="1"/>
  <c r="C159" i="2"/>
  <c r="C159" i="5" s="1"/>
  <c r="D159" i="2"/>
  <c r="E159" i="2"/>
  <c r="BC162" i="1" s="1"/>
  <c r="G159" i="2"/>
  <c r="H159" i="2"/>
  <c r="J159" i="2"/>
  <c r="L159" i="2"/>
  <c r="M159" i="2"/>
  <c r="N159" i="2"/>
  <c r="O159" i="2"/>
  <c r="P159" i="2"/>
  <c r="Q159" i="2"/>
  <c r="S159" i="2"/>
  <c r="T159" i="2"/>
  <c r="U159" i="2" s="1"/>
  <c r="V159" i="2"/>
  <c r="W159" i="2"/>
  <c r="X159" i="2" s="1"/>
  <c r="AB157" i="4" s="1"/>
  <c r="Z159" i="2"/>
  <c r="AA157" i="4" s="1"/>
  <c r="AA159" i="2"/>
  <c r="AB159" i="2"/>
  <c r="AH157" i="4" s="1"/>
  <c r="AE159" i="2"/>
  <c r="AF159" i="2"/>
  <c r="AJ157" i="4" s="1"/>
  <c r="AG159" i="2"/>
  <c r="AH159" i="2"/>
  <c r="A160" i="2"/>
  <c r="B158" i="4" s="1"/>
  <c r="B160" i="2"/>
  <c r="C158" i="4" s="1"/>
  <c r="C160" i="2"/>
  <c r="C160" i="5" s="1"/>
  <c r="D160" i="2"/>
  <c r="E160" i="2"/>
  <c r="BC163" i="1" s="1"/>
  <c r="G160" i="2"/>
  <c r="H160" i="2"/>
  <c r="J160" i="2"/>
  <c r="L160" i="2"/>
  <c r="M160" i="2"/>
  <c r="N160" i="2"/>
  <c r="O160" i="2"/>
  <c r="P160" i="2"/>
  <c r="Q160" i="2"/>
  <c r="S160" i="2"/>
  <c r="T160" i="2"/>
  <c r="U160" i="2" s="1"/>
  <c r="V160" i="2"/>
  <c r="W160" i="2"/>
  <c r="X160" i="2" s="1"/>
  <c r="AB158" i="4" s="1"/>
  <c r="Z160" i="2"/>
  <c r="AA158" i="4" s="1"/>
  <c r="AA160" i="2"/>
  <c r="AB160" i="2"/>
  <c r="AH158" i="4" s="1"/>
  <c r="AE160" i="2"/>
  <c r="AF160" i="2"/>
  <c r="AJ158" i="4" s="1"/>
  <c r="AG160" i="2"/>
  <c r="AH160" i="2"/>
  <c r="A161" i="2"/>
  <c r="B159" i="4" s="1"/>
  <c r="B161" i="2"/>
  <c r="C159" i="4" s="1"/>
  <c r="C161" i="2"/>
  <c r="C161" i="5" s="1"/>
  <c r="D161" i="2"/>
  <c r="E161" i="2"/>
  <c r="P159" i="4" s="1"/>
  <c r="G161" i="2"/>
  <c r="H161" i="2"/>
  <c r="J161" i="2"/>
  <c r="L161" i="2"/>
  <c r="M161" i="2"/>
  <c r="N161" i="2"/>
  <c r="O161" i="2"/>
  <c r="P161" i="2"/>
  <c r="Q161" i="2"/>
  <c r="S161" i="2"/>
  <c r="T161" i="2"/>
  <c r="U161" i="2" s="1"/>
  <c r="V161" i="2"/>
  <c r="W161" i="2"/>
  <c r="X161" i="2" s="1"/>
  <c r="AB159" i="4" s="1"/>
  <c r="Z161" i="2"/>
  <c r="AA159" i="4" s="1"/>
  <c r="AA161" i="2"/>
  <c r="AB161" i="2"/>
  <c r="AH159" i="4" s="1"/>
  <c r="AE161" i="2"/>
  <c r="AF161" i="2"/>
  <c r="AJ159" i="4" s="1"/>
  <c r="AG161" i="2"/>
  <c r="AH161" i="2"/>
  <c r="A162" i="2"/>
  <c r="B160" i="4" s="1"/>
  <c r="B162" i="2"/>
  <c r="C160" i="4" s="1"/>
  <c r="C162" i="2"/>
  <c r="C162" i="5" s="1"/>
  <c r="D162" i="2"/>
  <c r="E162" i="2"/>
  <c r="BC165" i="1" s="1"/>
  <c r="G162" i="2"/>
  <c r="H162" i="2"/>
  <c r="J162" i="2"/>
  <c r="L162" i="2"/>
  <c r="M162" i="2"/>
  <c r="N162" i="2"/>
  <c r="O162" i="2"/>
  <c r="P162" i="2"/>
  <c r="Q162" i="2"/>
  <c r="S162" i="2"/>
  <c r="T162" i="2"/>
  <c r="U162" i="2" s="1"/>
  <c r="V162" i="2"/>
  <c r="W162" i="2"/>
  <c r="X162" i="2" s="1"/>
  <c r="AB160" i="4" s="1"/>
  <c r="Z162" i="2"/>
  <c r="AA160" i="4" s="1"/>
  <c r="AA162" i="2"/>
  <c r="AB162" i="2"/>
  <c r="AH160" i="4" s="1"/>
  <c r="AE162" i="2"/>
  <c r="AF162" i="2"/>
  <c r="AJ160" i="4" s="1"/>
  <c r="AG162" i="2"/>
  <c r="AH162" i="2"/>
  <c r="A163" i="2"/>
  <c r="B161" i="4" s="1"/>
  <c r="B163" i="2"/>
  <c r="C161" i="4" s="1"/>
  <c r="C163" i="2"/>
  <c r="C163" i="5" s="1"/>
  <c r="D163" i="2"/>
  <c r="E163" i="2"/>
  <c r="P161" i="4" s="1"/>
  <c r="G163" i="2"/>
  <c r="H163" i="2"/>
  <c r="J163" i="2"/>
  <c r="L163" i="2"/>
  <c r="M163" i="2"/>
  <c r="N163" i="2"/>
  <c r="O163" i="2"/>
  <c r="P163" i="2"/>
  <c r="Q163" i="2"/>
  <c r="S163" i="2"/>
  <c r="T163" i="2"/>
  <c r="U163" i="2" s="1"/>
  <c r="V163" i="2"/>
  <c r="W163" i="2"/>
  <c r="X163" i="2" s="1"/>
  <c r="AB161" i="4" s="1"/>
  <c r="Z163" i="2"/>
  <c r="AA161" i="4" s="1"/>
  <c r="AA163" i="2"/>
  <c r="AB163" i="2"/>
  <c r="AH161" i="4" s="1"/>
  <c r="AE163" i="2"/>
  <c r="AF163" i="2"/>
  <c r="AJ161" i="4" s="1"/>
  <c r="AG163" i="2"/>
  <c r="AH163" i="2"/>
  <c r="A164" i="2"/>
  <c r="B162" i="4" s="1"/>
  <c r="B164" i="2"/>
  <c r="C162" i="4" s="1"/>
  <c r="C164" i="2"/>
  <c r="C164" i="5" s="1"/>
  <c r="D164" i="2"/>
  <c r="E164" i="2"/>
  <c r="BC167" i="1" s="1"/>
  <c r="G164" i="2"/>
  <c r="H164" i="2"/>
  <c r="J164" i="2"/>
  <c r="L164" i="2"/>
  <c r="M164" i="2"/>
  <c r="N164" i="2"/>
  <c r="O164" i="2"/>
  <c r="P164" i="2"/>
  <c r="Q164" i="2"/>
  <c r="S164" i="2"/>
  <c r="T164" i="2"/>
  <c r="U164" i="2" s="1"/>
  <c r="V164" i="2"/>
  <c r="W164" i="2"/>
  <c r="X164" i="2" s="1"/>
  <c r="AB162" i="4" s="1"/>
  <c r="Z164" i="2"/>
  <c r="AA162" i="4" s="1"/>
  <c r="AA164" i="2"/>
  <c r="AB164" i="2"/>
  <c r="AH162" i="4" s="1"/>
  <c r="AE164" i="2"/>
  <c r="AF164" i="2"/>
  <c r="AJ162" i="4" s="1"/>
  <c r="AG164" i="2"/>
  <c r="AH164" i="2"/>
  <c r="A165" i="2"/>
  <c r="B163" i="4" s="1"/>
  <c r="B165" i="2"/>
  <c r="C163" i="4" s="1"/>
  <c r="C165" i="2"/>
  <c r="C165" i="5" s="1"/>
  <c r="D165" i="2"/>
  <c r="E165" i="2"/>
  <c r="BC168" i="1" s="1"/>
  <c r="G165" i="2"/>
  <c r="H165" i="2"/>
  <c r="J165" i="2"/>
  <c r="L165" i="2"/>
  <c r="M165" i="2"/>
  <c r="N165" i="2"/>
  <c r="O165" i="2"/>
  <c r="P165" i="2"/>
  <c r="Q165" i="2"/>
  <c r="S165" i="2"/>
  <c r="T165" i="2"/>
  <c r="U165" i="2" s="1"/>
  <c r="V165" i="2"/>
  <c r="W165" i="2"/>
  <c r="X165" i="2" s="1"/>
  <c r="AB163" i="4" s="1"/>
  <c r="Z165" i="2"/>
  <c r="AA163" i="4" s="1"/>
  <c r="AA165" i="2"/>
  <c r="AB165" i="2"/>
  <c r="AH163" i="4" s="1"/>
  <c r="AE165" i="2"/>
  <c r="AF165" i="2"/>
  <c r="AJ163" i="4" s="1"/>
  <c r="AG165" i="2"/>
  <c r="AH165" i="2"/>
  <c r="A166" i="2"/>
  <c r="B164" i="4" s="1"/>
  <c r="B166" i="2"/>
  <c r="C164" i="4" s="1"/>
  <c r="C166" i="2"/>
  <c r="C166" i="5" s="1"/>
  <c r="D166" i="2"/>
  <c r="E166" i="2"/>
  <c r="BC169" i="1" s="1"/>
  <c r="G166" i="2"/>
  <c r="H166" i="2"/>
  <c r="J166" i="2"/>
  <c r="L166" i="2"/>
  <c r="M166" i="2"/>
  <c r="N166" i="2"/>
  <c r="O166" i="2"/>
  <c r="P166" i="2"/>
  <c r="Q166" i="2"/>
  <c r="S166" i="2"/>
  <c r="T166" i="2"/>
  <c r="U166" i="2" s="1"/>
  <c r="V166" i="2"/>
  <c r="W166" i="2"/>
  <c r="X166" i="2" s="1"/>
  <c r="AB164" i="4" s="1"/>
  <c r="Z166" i="2"/>
  <c r="AA164" i="4" s="1"/>
  <c r="AA166" i="2"/>
  <c r="AB166" i="2"/>
  <c r="AH164" i="4" s="1"/>
  <c r="AE166" i="2"/>
  <c r="AF166" i="2"/>
  <c r="AJ164" i="4" s="1"/>
  <c r="AG166" i="2"/>
  <c r="AH166" i="2"/>
  <c r="A167" i="2"/>
  <c r="B165" i="4" s="1"/>
  <c r="B167" i="2"/>
  <c r="C165" i="4" s="1"/>
  <c r="C167" i="2"/>
  <c r="C167" i="5" s="1"/>
  <c r="D167" i="2"/>
  <c r="E167" i="2"/>
  <c r="BC170" i="1" s="1"/>
  <c r="G167" i="2"/>
  <c r="H167" i="2"/>
  <c r="J167" i="2"/>
  <c r="L167" i="2"/>
  <c r="M167" i="2"/>
  <c r="N167" i="2"/>
  <c r="O167" i="2"/>
  <c r="P167" i="2"/>
  <c r="Q167" i="2"/>
  <c r="S167" i="2"/>
  <c r="T167" i="2"/>
  <c r="U167" i="2" s="1"/>
  <c r="V167" i="2"/>
  <c r="W167" i="2"/>
  <c r="X167" i="2" s="1"/>
  <c r="AB165" i="4" s="1"/>
  <c r="Z167" i="2"/>
  <c r="AA165" i="4" s="1"/>
  <c r="AA167" i="2"/>
  <c r="AB167" i="2"/>
  <c r="AH165" i="4" s="1"/>
  <c r="AE167" i="2"/>
  <c r="AF167" i="2"/>
  <c r="AJ165" i="4" s="1"/>
  <c r="AG167" i="2"/>
  <c r="AH167" i="2"/>
  <c r="A168" i="2"/>
  <c r="B166" i="4" s="1"/>
  <c r="B168" i="2"/>
  <c r="C166" i="4" s="1"/>
  <c r="C168" i="2"/>
  <c r="C168" i="5" s="1"/>
  <c r="D168" i="2"/>
  <c r="E168" i="2"/>
  <c r="P166" i="4" s="1"/>
  <c r="G168" i="2"/>
  <c r="H168" i="2"/>
  <c r="J168" i="2"/>
  <c r="L168" i="2"/>
  <c r="M168" i="2"/>
  <c r="N168" i="2"/>
  <c r="O168" i="2"/>
  <c r="P168" i="2"/>
  <c r="Q168" i="2"/>
  <c r="S168" i="2"/>
  <c r="T168" i="2"/>
  <c r="U168" i="2" s="1"/>
  <c r="V168" i="2"/>
  <c r="W168" i="2"/>
  <c r="X168" i="2" s="1"/>
  <c r="AB166" i="4" s="1"/>
  <c r="Z168" i="2"/>
  <c r="AA166" i="4" s="1"/>
  <c r="AA168" i="2"/>
  <c r="AB168" i="2"/>
  <c r="AH166" i="4" s="1"/>
  <c r="AE168" i="2"/>
  <c r="AF168" i="2"/>
  <c r="AJ166" i="4" s="1"/>
  <c r="AG168" i="2"/>
  <c r="AH168" i="2"/>
  <c r="A169" i="2"/>
  <c r="B167" i="4" s="1"/>
  <c r="B169" i="2"/>
  <c r="C167" i="4" s="1"/>
  <c r="C169" i="2"/>
  <c r="C169" i="5" s="1"/>
  <c r="D169" i="2"/>
  <c r="E169" i="2"/>
  <c r="P167" i="4" s="1"/>
  <c r="G169" i="2"/>
  <c r="H169" i="2"/>
  <c r="J169" i="2"/>
  <c r="L169" i="2"/>
  <c r="M169" i="2"/>
  <c r="N169" i="2"/>
  <c r="O169" i="2"/>
  <c r="P169" i="2"/>
  <c r="Q169" i="2"/>
  <c r="S169" i="2"/>
  <c r="T169" i="2"/>
  <c r="U169" i="2" s="1"/>
  <c r="V169" i="2"/>
  <c r="W169" i="2"/>
  <c r="X169" i="2" s="1"/>
  <c r="AB167" i="4" s="1"/>
  <c r="Z169" i="2"/>
  <c r="AA167" i="4" s="1"/>
  <c r="AA169" i="2"/>
  <c r="AB169" i="2"/>
  <c r="AH167" i="4" s="1"/>
  <c r="AE169" i="2"/>
  <c r="AF169" i="2"/>
  <c r="AJ167" i="4" s="1"/>
  <c r="AG169" i="2"/>
  <c r="AH169" i="2"/>
  <c r="A170" i="2"/>
  <c r="B168" i="4" s="1"/>
  <c r="B170" i="2"/>
  <c r="C168" i="4" s="1"/>
  <c r="C170" i="2"/>
  <c r="C170" i="5" s="1"/>
  <c r="D170" i="2"/>
  <c r="E170" i="2"/>
  <c r="BC173" i="1" s="1"/>
  <c r="G170" i="2"/>
  <c r="H170" i="2"/>
  <c r="J170" i="2"/>
  <c r="L170" i="2"/>
  <c r="M170" i="2"/>
  <c r="N170" i="2"/>
  <c r="O170" i="2"/>
  <c r="P170" i="2"/>
  <c r="Q170" i="2"/>
  <c r="S170" i="2"/>
  <c r="T170" i="2"/>
  <c r="U170" i="2" s="1"/>
  <c r="V170" i="2"/>
  <c r="W170" i="2"/>
  <c r="X170" i="2" s="1"/>
  <c r="AB168" i="4" s="1"/>
  <c r="Z170" i="2"/>
  <c r="AA168" i="4" s="1"/>
  <c r="AA170" i="2"/>
  <c r="AB170" i="2"/>
  <c r="AH168" i="4" s="1"/>
  <c r="AE170" i="2"/>
  <c r="AF170" i="2"/>
  <c r="AJ168" i="4" s="1"/>
  <c r="AG170" i="2"/>
  <c r="AH170" i="2"/>
  <c r="A171" i="2"/>
  <c r="B169" i="4" s="1"/>
  <c r="B171" i="2"/>
  <c r="C169" i="4" s="1"/>
  <c r="C171" i="2"/>
  <c r="C171" i="5" s="1"/>
  <c r="D171" i="2"/>
  <c r="E171" i="2"/>
  <c r="BC174" i="1" s="1"/>
  <c r="G171" i="2"/>
  <c r="H171" i="2"/>
  <c r="J171" i="2"/>
  <c r="L171" i="2"/>
  <c r="M171" i="2"/>
  <c r="N171" i="2"/>
  <c r="O171" i="2"/>
  <c r="P171" i="2"/>
  <c r="Q171" i="2"/>
  <c r="S171" i="2"/>
  <c r="T171" i="2"/>
  <c r="U171" i="2" s="1"/>
  <c r="V171" i="2"/>
  <c r="W171" i="2"/>
  <c r="X171" i="2" s="1"/>
  <c r="AB169" i="4" s="1"/>
  <c r="Z171" i="2"/>
  <c r="AA169" i="4" s="1"/>
  <c r="AA171" i="2"/>
  <c r="AB171" i="2"/>
  <c r="AH169" i="4" s="1"/>
  <c r="AE171" i="2"/>
  <c r="AF171" i="2"/>
  <c r="AJ169" i="4" s="1"/>
  <c r="AG171" i="2"/>
  <c r="AH171" i="2"/>
  <c r="A172" i="2"/>
  <c r="B170" i="4" s="1"/>
  <c r="B172" i="2"/>
  <c r="C170" i="4" s="1"/>
  <c r="C172" i="2"/>
  <c r="C172" i="5" s="1"/>
  <c r="D172" i="2"/>
  <c r="E172" i="2"/>
  <c r="P170" i="4" s="1"/>
  <c r="G172" i="2"/>
  <c r="H172" i="2"/>
  <c r="J172" i="2"/>
  <c r="L172" i="2"/>
  <c r="M172" i="2"/>
  <c r="N172" i="2"/>
  <c r="O172" i="2"/>
  <c r="P172" i="2"/>
  <c r="Q172" i="2"/>
  <c r="S172" i="2"/>
  <c r="T172" i="2"/>
  <c r="U172" i="2" s="1"/>
  <c r="V172" i="2"/>
  <c r="W172" i="2"/>
  <c r="X172" i="2" s="1"/>
  <c r="AB170" i="4" s="1"/>
  <c r="Z172" i="2"/>
  <c r="AA170" i="4" s="1"/>
  <c r="AA172" i="2"/>
  <c r="AB172" i="2"/>
  <c r="AH170" i="4" s="1"/>
  <c r="AE172" i="2"/>
  <c r="AF172" i="2"/>
  <c r="AJ170" i="4" s="1"/>
  <c r="AG172" i="2"/>
  <c r="AH172" i="2"/>
  <c r="A173" i="2"/>
  <c r="B171" i="4" s="1"/>
  <c r="B173" i="2"/>
  <c r="C171" i="4" s="1"/>
  <c r="C173" i="2"/>
  <c r="C173" i="5" s="1"/>
  <c r="D173" i="2"/>
  <c r="E173" i="2"/>
  <c r="P171" i="4" s="1"/>
  <c r="G173" i="2"/>
  <c r="H173" i="2"/>
  <c r="J173" i="2"/>
  <c r="L173" i="2"/>
  <c r="M173" i="2"/>
  <c r="N173" i="2"/>
  <c r="O173" i="2"/>
  <c r="P173" i="2"/>
  <c r="Q173" i="2"/>
  <c r="S173" i="2"/>
  <c r="T173" i="2"/>
  <c r="U173" i="2" s="1"/>
  <c r="V173" i="2"/>
  <c r="W173" i="2"/>
  <c r="X173" i="2" s="1"/>
  <c r="AB171" i="4" s="1"/>
  <c r="Z173" i="2"/>
  <c r="AA171" i="4" s="1"/>
  <c r="AA173" i="2"/>
  <c r="AB173" i="2"/>
  <c r="AH171" i="4" s="1"/>
  <c r="AE173" i="2"/>
  <c r="AF173" i="2"/>
  <c r="AJ171" i="4" s="1"/>
  <c r="AG173" i="2"/>
  <c r="AH173" i="2"/>
  <c r="A174" i="2"/>
  <c r="B172" i="4" s="1"/>
  <c r="B174" i="2"/>
  <c r="C172" i="4" s="1"/>
  <c r="C174" i="2"/>
  <c r="C174" i="5" s="1"/>
  <c r="D174" i="2"/>
  <c r="E174" i="2"/>
  <c r="BC177" i="1" s="1"/>
  <c r="G174" i="2"/>
  <c r="H174" i="2"/>
  <c r="J174" i="2"/>
  <c r="L174" i="2"/>
  <c r="M174" i="2"/>
  <c r="N174" i="2"/>
  <c r="O174" i="2"/>
  <c r="P174" i="2"/>
  <c r="Q174" i="2"/>
  <c r="S174" i="2"/>
  <c r="T174" i="2"/>
  <c r="U174" i="2" s="1"/>
  <c r="V174" i="2"/>
  <c r="W174" i="2"/>
  <c r="X174" i="2" s="1"/>
  <c r="AB172" i="4" s="1"/>
  <c r="Z174" i="2"/>
  <c r="AA172" i="4" s="1"/>
  <c r="AA174" i="2"/>
  <c r="AB174" i="2"/>
  <c r="AH172" i="4" s="1"/>
  <c r="AE174" i="2"/>
  <c r="AF174" i="2"/>
  <c r="AJ172" i="4" s="1"/>
  <c r="AG174" i="2"/>
  <c r="AH174" i="2"/>
  <c r="A175" i="2"/>
  <c r="B173" i="4" s="1"/>
  <c r="B175" i="2"/>
  <c r="C173" i="4" s="1"/>
  <c r="C175" i="2"/>
  <c r="C175" i="5" s="1"/>
  <c r="D175" i="2"/>
  <c r="E175" i="2"/>
  <c r="P173" i="4" s="1"/>
  <c r="G175" i="2"/>
  <c r="H175" i="2"/>
  <c r="J175" i="2"/>
  <c r="L175" i="2"/>
  <c r="M175" i="2"/>
  <c r="N175" i="2"/>
  <c r="O175" i="2"/>
  <c r="P175" i="2"/>
  <c r="Q175" i="2"/>
  <c r="S175" i="2"/>
  <c r="T175" i="2"/>
  <c r="U175" i="2" s="1"/>
  <c r="V175" i="2"/>
  <c r="W175" i="2"/>
  <c r="X175" i="2" s="1"/>
  <c r="AB173" i="4" s="1"/>
  <c r="Z175" i="2"/>
  <c r="AA173" i="4" s="1"/>
  <c r="AA175" i="2"/>
  <c r="AB175" i="2"/>
  <c r="AH173" i="4" s="1"/>
  <c r="AE175" i="2"/>
  <c r="AF175" i="2"/>
  <c r="AJ173" i="4" s="1"/>
  <c r="AG175" i="2"/>
  <c r="AH175" i="2"/>
  <c r="A176" i="2"/>
  <c r="B174" i="4" s="1"/>
  <c r="B176" i="2"/>
  <c r="C174" i="4" s="1"/>
  <c r="C176" i="2"/>
  <c r="C176" i="5" s="1"/>
  <c r="D176" i="2"/>
  <c r="E176" i="2"/>
  <c r="BC179" i="1" s="1"/>
  <c r="G176" i="2"/>
  <c r="H176" i="2"/>
  <c r="J176" i="2"/>
  <c r="L176" i="2"/>
  <c r="M176" i="2"/>
  <c r="N176" i="2"/>
  <c r="O176" i="2"/>
  <c r="P176" i="2"/>
  <c r="Q176" i="2"/>
  <c r="S176" i="2"/>
  <c r="T176" i="2"/>
  <c r="U176" i="2" s="1"/>
  <c r="V176" i="2"/>
  <c r="W176" i="2"/>
  <c r="X176" i="2" s="1"/>
  <c r="AB174" i="4" s="1"/>
  <c r="Z176" i="2"/>
  <c r="AA174" i="4" s="1"/>
  <c r="AA176" i="2"/>
  <c r="AB176" i="2"/>
  <c r="AH174" i="4" s="1"/>
  <c r="AE176" i="2"/>
  <c r="AF176" i="2"/>
  <c r="AJ174" i="4" s="1"/>
  <c r="AG176" i="2"/>
  <c r="AH176" i="2"/>
  <c r="A177" i="2"/>
  <c r="B175" i="4" s="1"/>
  <c r="B177" i="2"/>
  <c r="C175" i="4" s="1"/>
  <c r="C177" i="2"/>
  <c r="C177" i="5" s="1"/>
  <c r="D177" i="2"/>
  <c r="E177" i="2"/>
  <c r="P175" i="4" s="1"/>
  <c r="G177" i="2"/>
  <c r="H177" i="2"/>
  <c r="J177" i="2"/>
  <c r="L177" i="2"/>
  <c r="M177" i="2"/>
  <c r="N177" i="2"/>
  <c r="O177" i="2"/>
  <c r="P177" i="2"/>
  <c r="Q177" i="2"/>
  <c r="S177" i="2"/>
  <c r="T177" i="2"/>
  <c r="U177" i="2" s="1"/>
  <c r="V177" i="2"/>
  <c r="W177" i="2"/>
  <c r="X177" i="2" s="1"/>
  <c r="AB175" i="4" s="1"/>
  <c r="Z177" i="2"/>
  <c r="AA175" i="4" s="1"/>
  <c r="AA177" i="2"/>
  <c r="AB177" i="2"/>
  <c r="AH175" i="4" s="1"/>
  <c r="AE177" i="2"/>
  <c r="AF177" i="2"/>
  <c r="AJ175" i="4" s="1"/>
  <c r="AG177" i="2"/>
  <c r="AH177" i="2"/>
  <c r="A178" i="2"/>
  <c r="B176" i="4" s="1"/>
  <c r="B178" i="2"/>
  <c r="C176" i="4" s="1"/>
  <c r="C178" i="2"/>
  <c r="C178" i="5" s="1"/>
  <c r="D178" i="2"/>
  <c r="E178" i="2"/>
  <c r="G178" i="2"/>
  <c r="H178" i="2"/>
  <c r="J178" i="2"/>
  <c r="L178" i="2"/>
  <c r="M178" i="2"/>
  <c r="N178" i="2"/>
  <c r="O178" i="2"/>
  <c r="P178" i="2"/>
  <c r="Q178" i="2"/>
  <c r="S178" i="2"/>
  <c r="T178" i="2"/>
  <c r="U178" i="2" s="1"/>
  <c r="V178" i="2"/>
  <c r="W178" i="2"/>
  <c r="X178" i="2" s="1"/>
  <c r="AB176" i="4" s="1"/>
  <c r="Z178" i="2"/>
  <c r="AA176" i="4" s="1"/>
  <c r="AA178" i="2"/>
  <c r="AB178" i="2"/>
  <c r="AH176" i="4" s="1"/>
  <c r="AE178" i="2"/>
  <c r="AF178" i="2"/>
  <c r="AJ176" i="4" s="1"/>
  <c r="AG178" i="2"/>
  <c r="AH178" i="2"/>
  <c r="A179" i="2"/>
  <c r="B177" i="4" s="1"/>
  <c r="B179" i="2"/>
  <c r="C177" i="4" s="1"/>
  <c r="C179" i="2"/>
  <c r="C179" i="5" s="1"/>
  <c r="D179" i="2"/>
  <c r="E179" i="2"/>
  <c r="BC182" i="1" s="1"/>
  <c r="G179" i="2"/>
  <c r="H179" i="2"/>
  <c r="J179" i="2"/>
  <c r="L179" i="2"/>
  <c r="M179" i="2"/>
  <c r="N179" i="2"/>
  <c r="O179" i="2"/>
  <c r="P179" i="2"/>
  <c r="Q179" i="2"/>
  <c r="S179" i="2"/>
  <c r="T179" i="2"/>
  <c r="U179" i="2" s="1"/>
  <c r="V179" i="2"/>
  <c r="W179" i="2"/>
  <c r="X179" i="2" s="1"/>
  <c r="AB177" i="4" s="1"/>
  <c r="Z179" i="2"/>
  <c r="AA177" i="4" s="1"/>
  <c r="AA179" i="2"/>
  <c r="AB179" i="2"/>
  <c r="AH177" i="4" s="1"/>
  <c r="AE179" i="2"/>
  <c r="AF179" i="2"/>
  <c r="AJ177" i="4" s="1"/>
  <c r="AG179" i="2"/>
  <c r="AH179" i="2"/>
  <c r="A180" i="2"/>
  <c r="B178" i="4" s="1"/>
  <c r="B180" i="2"/>
  <c r="C178" i="4" s="1"/>
  <c r="C180" i="2"/>
  <c r="C180" i="5" s="1"/>
  <c r="D180" i="2"/>
  <c r="E180" i="2"/>
  <c r="G180" i="2"/>
  <c r="H180" i="2"/>
  <c r="J180" i="2"/>
  <c r="L180" i="2"/>
  <c r="M180" i="2"/>
  <c r="N180" i="2"/>
  <c r="O180" i="2"/>
  <c r="P180" i="2"/>
  <c r="Q180" i="2"/>
  <c r="S180" i="2"/>
  <c r="T180" i="2"/>
  <c r="U180" i="2" s="1"/>
  <c r="V180" i="2"/>
  <c r="W180" i="2"/>
  <c r="X180" i="2" s="1"/>
  <c r="AB178" i="4" s="1"/>
  <c r="Z180" i="2"/>
  <c r="AA178" i="4" s="1"/>
  <c r="AA180" i="2"/>
  <c r="AB180" i="2"/>
  <c r="AH178" i="4" s="1"/>
  <c r="AE180" i="2"/>
  <c r="AF180" i="2"/>
  <c r="AJ178" i="4" s="1"/>
  <c r="AG180" i="2"/>
  <c r="AH180" i="2"/>
  <c r="A181" i="2"/>
  <c r="B179" i="4" s="1"/>
  <c r="B181" i="2"/>
  <c r="C179" i="4" s="1"/>
  <c r="C181" i="2"/>
  <c r="C181" i="5" s="1"/>
  <c r="D181" i="2"/>
  <c r="E181" i="2"/>
  <c r="P179" i="4" s="1"/>
  <c r="G181" i="2"/>
  <c r="H181" i="2"/>
  <c r="J181" i="2"/>
  <c r="L181" i="2"/>
  <c r="M181" i="2"/>
  <c r="N181" i="2"/>
  <c r="O181" i="2"/>
  <c r="P181" i="2"/>
  <c r="Q181" i="2"/>
  <c r="S181" i="2"/>
  <c r="T181" i="2"/>
  <c r="U181" i="2" s="1"/>
  <c r="V181" i="2"/>
  <c r="W181" i="2"/>
  <c r="X181" i="2" s="1"/>
  <c r="AB179" i="4" s="1"/>
  <c r="Z181" i="2"/>
  <c r="AA179" i="4" s="1"/>
  <c r="AA181" i="2"/>
  <c r="AB181" i="2"/>
  <c r="AH179" i="4" s="1"/>
  <c r="AE181" i="2"/>
  <c r="AF181" i="2"/>
  <c r="AJ179" i="4" s="1"/>
  <c r="AG181" i="2"/>
  <c r="AH181" i="2"/>
  <c r="A182" i="2"/>
  <c r="B180" i="4" s="1"/>
  <c r="B182" i="2"/>
  <c r="C180" i="4" s="1"/>
  <c r="C182" i="2"/>
  <c r="C182" i="5" s="1"/>
  <c r="D182" i="2"/>
  <c r="E182" i="2"/>
  <c r="BC185" i="1" s="1"/>
  <c r="G182" i="2"/>
  <c r="H182" i="2"/>
  <c r="J182" i="2"/>
  <c r="L182" i="2"/>
  <c r="M182" i="2"/>
  <c r="N182" i="2"/>
  <c r="O182" i="2"/>
  <c r="P182" i="2"/>
  <c r="Q182" i="2"/>
  <c r="S182" i="2"/>
  <c r="T182" i="2"/>
  <c r="U182" i="2" s="1"/>
  <c r="V182" i="2"/>
  <c r="W182" i="2"/>
  <c r="X182" i="2" s="1"/>
  <c r="AB180" i="4" s="1"/>
  <c r="Z182" i="2"/>
  <c r="AA180" i="4" s="1"/>
  <c r="AA182" i="2"/>
  <c r="AB182" i="2"/>
  <c r="AH180" i="4" s="1"/>
  <c r="AE182" i="2"/>
  <c r="AF182" i="2"/>
  <c r="AJ180" i="4" s="1"/>
  <c r="AG182" i="2"/>
  <c r="AH182" i="2"/>
  <c r="A183" i="2"/>
  <c r="B181" i="4" s="1"/>
  <c r="B183" i="2"/>
  <c r="C181" i="4" s="1"/>
  <c r="C183" i="2"/>
  <c r="C183" i="5" s="1"/>
  <c r="D183" i="2"/>
  <c r="E183" i="2"/>
  <c r="G183" i="2"/>
  <c r="H183" i="2"/>
  <c r="J183" i="2"/>
  <c r="L183" i="2"/>
  <c r="M183" i="2"/>
  <c r="N183" i="2"/>
  <c r="O183" i="2"/>
  <c r="P183" i="2"/>
  <c r="Q183" i="2"/>
  <c r="S183" i="2"/>
  <c r="T183" i="2"/>
  <c r="U183" i="2" s="1"/>
  <c r="V183" i="2"/>
  <c r="W183" i="2"/>
  <c r="X183" i="2" s="1"/>
  <c r="AB181" i="4" s="1"/>
  <c r="Z183" i="2"/>
  <c r="AA181" i="4" s="1"/>
  <c r="AA183" i="2"/>
  <c r="AB183" i="2"/>
  <c r="AH181" i="4" s="1"/>
  <c r="AE183" i="2"/>
  <c r="AF183" i="2"/>
  <c r="AJ181" i="4" s="1"/>
  <c r="AG183" i="2"/>
  <c r="AH183" i="2"/>
  <c r="A184" i="2"/>
  <c r="B182" i="4" s="1"/>
  <c r="B184" i="2"/>
  <c r="C182" i="4" s="1"/>
  <c r="C184" i="2"/>
  <c r="C184" i="5" s="1"/>
  <c r="D184" i="2"/>
  <c r="E184" i="2"/>
  <c r="G184" i="2"/>
  <c r="H184" i="2"/>
  <c r="J184" i="2"/>
  <c r="L184" i="2"/>
  <c r="M184" i="2"/>
  <c r="N184" i="2"/>
  <c r="O184" i="2"/>
  <c r="P184" i="2"/>
  <c r="Q184" i="2"/>
  <c r="S184" i="2"/>
  <c r="T184" i="2"/>
  <c r="U184" i="2" s="1"/>
  <c r="V184" i="2"/>
  <c r="W184" i="2"/>
  <c r="X184" i="2" s="1"/>
  <c r="AB182" i="4" s="1"/>
  <c r="Z184" i="2"/>
  <c r="AA182" i="4" s="1"/>
  <c r="AA184" i="2"/>
  <c r="AB184" i="2"/>
  <c r="AH182" i="4" s="1"/>
  <c r="AE184" i="2"/>
  <c r="AF184" i="2"/>
  <c r="AJ182" i="4" s="1"/>
  <c r="AG184" i="2"/>
  <c r="AH184" i="2"/>
  <c r="A185" i="2"/>
  <c r="B183" i="4" s="1"/>
  <c r="B185" i="2"/>
  <c r="C183" i="4" s="1"/>
  <c r="C185" i="2"/>
  <c r="C185" i="5" s="1"/>
  <c r="D185" i="2"/>
  <c r="E185" i="2"/>
  <c r="G185" i="2"/>
  <c r="H185" i="2"/>
  <c r="J185" i="2"/>
  <c r="L185" i="2"/>
  <c r="M185" i="2"/>
  <c r="N185" i="2"/>
  <c r="O185" i="2"/>
  <c r="P185" i="2"/>
  <c r="Q185" i="2"/>
  <c r="S185" i="2"/>
  <c r="T185" i="2"/>
  <c r="U185" i="2" s="1"/>
  <c r="V185" i="2"/>
  <c r="W185" i="2"/>
  <c r="X185" i="2" s="1"/>
  <c r="AB183" i="4" s="1"/>
  <c r="Z185" i="2"/>
  <c r="AA183" i="4" s="1"/>
  <c r="AA185" i="2"/>
  <c r="AB185" i="2"/>
  <c r="AH183" i="4" s="1"/>
  <c r="AE185" i="2"/>
  <c r="AF185" i="2"/>
  <c r="AJ183" i="4" s="1"/>
  <c r="AG185" i="2"/>
  <c r="AH185" i="2"/>
  <c r="A186" i="2"/>
  <c r="B184" i="4" s="1"/>
  <c r="B186" i="2"/>
  <c r="C184" i="4" s="1"/>
  <c r="C186" i="2"/>
  <c r="C186" i="5" s="1"/>
  <c r="D186" i="2"/>
  <c r="E186" i="2"/>
  <c r="G186" i="2"/>
  <c r="H186" i="2"/>
  <c r="J186" i="2"/>
  <c r="L186" i="2"/>
  <c r="M186" i="2"/>
  <c r="N186" i="2"/>
  <c r="O186" i="2"/>
  <c r="P186" i="2"/>
  <c r="Q186" i="2"/>
  <c r="S186" i="2"/>
  <c r="T186" i="2"/>
  <c r="U186" i="2" s="1"/>
  <c r="V186" i="2"/>
  <c r="W186" i="2"/>
  <c r="X186" i="2" s="1"/>
  <c r="AB184" i="4" s="1"/>
  <c r="Z186" i="2"/>
  <c r="AA184" i="4" s="1"/>
  <c r="AA186" i="2"/>
  <c r="AB186" i="2"/>
  <c r="AH184" i="4" s="1"/>
  <c r="AE186" i="2"/>
  <c r="AF186" i="2"/>
  <c r="AJ184" i="4" s="1"/>
  <c r="AG186" i="2"/>
  <c r="AH186" i="2"/>
  <c r="A187" i="2"/>
  <c r="B185" i="4" s="1"/>
  <c r="B187" i="2"/>
  <c r="C185" i="4" s="1"/>
  <c r="C187" i="2"/>
  <c r="C187" i="5" s="1"/>
  <c r="D187" i="2"/>
  <c r="E187" i="2"/>
  <c r="BC190" i="1" s="1"/>
  <c r="G187" i="2"/>
  <c r="H187" i="2"/>
  <c r="J187" i="2"/>
  <c r="L187" i="2"/>
  <c r="M187" i="2"/>
  <c r="N187" i="2"/>
  <c r="O187" i="2"/>
  <c r="P187" i="2"/>
  <c r="Q187" i="2"/>
  <c r="S187" i="2"/>
  <c r="T187" i="2"/>
  <c r="U187" i="2" s="1"/>
  <c r="V187" i="2"/>
  <c r="W187" i="2"/>
  <c r="X187" i="2" s="1"/>
  <c r="AB185" i="4" s="1"/>
  <c r="Z187" i="2"/>
  <c r="AA185" i="4" s="1"/>
  <c r="AA187" i="2"/>
  <c r="AB187" i="2"/>
  <c r="AH185" i="4" s="1"/>
  <c r="AE187" i="2"/>
  <c r="AF187" i="2"/>
  <c r="AJ185" i="4" s="1"/>
  <c r="AG187" i="2"/>
  <c r="AH187" i="2"/>
  <c r="A188" i="2"/>
  <c r="B186" i="4" s="1"/>
  <c r="B188" i="2"/>
  <c r="C186" i="4" s="1"/>
  <c r="C188" i="2"/>
  <c r="C188" i="5" s="1"/>
  <c r="D188" i="2"/>
  <c r="E188" i="2"/>
  <c r="BC191" i="1" s="1"/>
  <c r="G188" i="2"/>
  <c r="H188" i="2"/>
  <c r="J188" i="2"/>
  <c r="L188" i="2"/>
  <c r="M188" i="2"/>
  <c r="N188" i="2"/>
  <c r="O188" i="2"/>
  <c r="P188" i="2"/>
  <c r="Q188" i="2"/>
  <c r="S188" i="2"/>
  <c r="T188" i="2"/>
  <c r="U188" i="2" s="1"/>
  <c r="V188" i="2"/>
  <c r="W188" i="2"/>
  <c r="X188" i="2" s="1"/>
  <c r="AB186" i="4" s="1"/>
  <c r="Z188" i="2"/>
  <c r="AA186" i="4" s="1"/>
  <c r="AA188" i="2"/>
  <c r="AB188" i="2"/>
  <c r="AH186" i="4" s="1"/>
  <c r="AE188" i="2"/>
  <c r="AF188" i="2"/>
  <c r="AJ186" i="4" s="1"/>
  <c r="AG188" i="2"/>
  <c r="AH188" i="2"/>
  <c r="A189" i="2"/>
  <c r="B187" i="4" s="1"/>
  <c r="B189" i="2"/>
  <c r="C187" i="4" s="1"/>
  <c r="C189" i="2"/>
  <c r="C189" i="5" s="1"/>
  <c r="D189" i="2"/>
  <c r="E189" i="2"/>
  <c r="BC192" i="1" s="1"/>
  <c r="G189" i="2"/>
  <c r="H189" i="2"/>
  <c r="J189" i="2"/>
  <c r="L189" i="2"/>
  <c r="M189" i="2"/>
  <c r="N189" i="2"/>
  <c r="O189" i="2"/>
  <c r="P189" i="2"/>
  <c r="Q189" i="2"/>
  <c r="S189" i="2"/>
  <c r="T189" i="2"/>
  <c r="U189" i="2" s="1"/>
  <c r="V189" i="2"/>
  <c r="W189" i="2"/>
  <c r="X189" i="2" s="1"/>
  <c r="AB187" i="4" s="1"/>
  <c r="Z189" i="2"/>
  <c r="AA187" i="4" s="1"/>
  <c r="AA189" i="2"/>
  <c r="AB189" i="2"/>
  <c r="AH187" i="4" s="1"/>
  <c r="AE189" i="2"/>
  <c r="AF189" i="2"/>
  <c r="AJ187" i="4" s="1"/>
  <c r="AG189" i="2"/>
  <c r="AH189" i="2"/>
  <c r="A190" i="2"/>
  <c r="B188" i="4" s="1"/>
  <c r="B190" i="2"/>
  <c r="C188" i="4" s="1"/>
  <c r="C190" i="2"/>
  <c r="C190" i="5" s="1"/>
  <c r="D190" i="2"/>
  <c r="E190" i="2"/>
  <c r="G190" i="2"/>
  <c r="H190" i="2"/>
  <c r="J190" i="2"/>
  <c r="L190" i="2"/>
  <c r="M190" i="2"/>
  <c r="N190" i="2"/>
  <c r="O190" i="2"/>
  <c r="P190" i="2"/>
  <c r="Q190" i="2"/>
  <c r="S190" i="2"/>
  <c r="T190" i="2"/>
  <c r="U190" i="2" s="1"/>
  <c r="V190" i="2"/>
  <c r="W190" i="2"/>
  <c r="X190" i="2" s="1"/>
  <c r="AB188" i="4" s="1"/>
  <c r="Z190" i="2"/>
  <c r="AA188" i="4" s="1"/>
  <c r="AA190" i="2"/>
  <c r="AB190" i="2"/>
  <c r="AH188" i="4" s="1"/>
  <c r="AE190" i="2"/>
  <c r="AF190" i="2"/>
  <c r="AJ188" i="4" s="1"/>
  <c r="AG190" i="2"/>
  <c r="AH190" i="2"/>
  <c r="A191" i="2"/>
  <c r="B189" i="4" s="1"/>
  <c r="B191" i="2"/>
  <c r="C189" i="4" s="1"/>
  <c r="C191" i="2"/>
  <c r="C191" i="5" s="1"/>
  <c r="D191" i="2"/>
  <c r="E191" i="2"/>
  <c r="G191" i="2"/>
  <c r="H191" i="2"/>
  <c r="J191" i="2"/>
  <c r="L191" i="2"/>
  <c r="M191" i="2"/>
  <c r="N191" i="2"/>
  <c r="O191" i="2"/>
  <c r="P191" i="2"/>
  <c r="Q191" i="2"/>
  <c r="S191" i="2"/>
  <c r="T191" i="2"/>
  <c r="U191" i="2" s="1"/>
  <c r="V191" i="2"/>
  <c r="W191" i="2"/>
  <c r="X191" i="2" s="1"/>
  <c r="AB189" i="4" s="1"/>
  <c r="Z191" i="2"/>
  <c r="AA189" i="4" s="1"/>
  <c r="AA191" i="2"/>
  <c r="AB191" i="2"/>
  <c r="AH189" i="4" s="1"/>
  <c r="AE191" i="2"/>
  <c r="AF191" i="2"/>
  <c r="AJ189" i="4" s="1"/>
  <c r="AG191" i="2"/>
  <c r="AH191" i="2"/>
  <c r="A192" i="2"/>
  <c r="B190" i="4" s="1"/>
  <c r="B192" i="2"/>
  <c r="C190" i="4" s="1"/>
  <c r="C192" i="2"/>
  <c r="C192" i="5" s="1"/>
  <c r="D192" i="2"/>
  <c r="E192" i="2"/>
  <c r="G192" i="2"/>
  <c r="H192" i="2"/>
  <c r="J192" i="2"/>
  <c r="L192" i="2"/>
  <c r="M192" i="2"/>
  <c r="N192" i="2"/>
  <c r="O192" i="2"/>
  <c r="P192" i="2"/>
  <c r="Q192" i="2"/>
  <c r="S192" i="2"/>
  <c r="T192" i="2"/>
  <c r="U192" i="2" s="1"/>
  <c r="V192" i="2"/>
  <c r="W192" i="2"/>
  <c r="X192" i="2" s="1"/>
  <c r="AB190" i="4" s="1"/>
  <c r="Z192" i="2"/>
  <c r="AA190" i="4" s="1"/>
  <c r="AA192" i="2"/>
  <c r="AB192" i="2"/>
  <c r="AH190" i="4" s="1"/>
  <c r="AE192" i="2"/>
  <c r="AF192" i="2"/>
  <c r="AJ190" i="4" s="1"/>
  <c r="AG192" i="2"/>
  <c r="AH192" i="2"/>
  <c r="A193" i="2"/>
  <c r="B191" i="4" s="1"/>
  <c r="B193" i="2"/>
  <c r="C191" i="4" s="1"/>
  <c r="C193" i="2"/>
  <c r="C193" i="5" s="1"/>
  <c r="D193" i="2"/>
  <c r="E193" i="2"/>
  <c r="G193" i="2"/>
  <c r="H193" i="2"/>
  <c r="J193" i="2"/>
  <c r="L193" i="2"/>
  <c r="M193" i="2"/>
  <c r="N193" i="2"/>
  <c r="O193" i="2"/>
  <c r="P193" i="2"/>
  <c r="Q193" i="2"/>
  <c r="S193" i="2"/>
  <c r="T193" i="2"/>
  <c r="U193" i="2" s="1"/>
  <c r="V193" i="2"/>
  <c r="W193" i="2"/>
  <c r="X193" i="2" s="1"/>
  <c r="AB191" i="4" s="1"/>
  <c r="Z193" i="2"/>
  <c r="AA191" i="4" s="1"/>
  <c r="AA193" i="2"/>
  <c r="AB193" i="2"/>
  <c r="AH191" i="4" s="1"/>
  <c r="AE193" i="2"/>
  <c r="AF193" i="2"/>
  <c r="AJ191" i="4" s="1"/>
  <c r="AG193" i="2"/>
  <c r="AH193" i="2"/>
  <c r="A194" i="2"/>
  <c r="B192" i="4" s="1"/>
  <c r="B194" i="2"/>
  <c r="C192" i="4" s="1"/>
  <c r="C194" i="2"/>
  <c r="C194" i="5" s="1"/>
  <c r="D194" i="2"/>
  <c r="E194" i="2"/>
  <c r="G194" i="2"/>
  <c r="H194" i="2"/>
  <c r="J194" i="2"/>
  <c r="L194" i="2"/>
  <c r="M194" i="2"/>
  <c r="N194" i="2"/>
  <c r="O194" i="2"/>
  <c r="P194" i="2"/>
  <c r="Q194" i="2"/>
  <c r="S194" i="2"/>
  <c r="T194" i="2"/>
  <c r="U194" i="2" s="1"/>
  <c r="V194" i="2"/>
  <c r="W194" i="2"/>
  <c r="X194" i="2" s="1"/>
  <c r="AB192" i="4" s="1"/>
  <c r="Z194" i="2"/>
  <c r="AA192" i="4" s="1"/>
  <c r="AA194" i="2"/>
  <c r="AB194" i="2"/>
  <c r="AH192" i="4" s="1"/>
  <c r="AE194" i="2"/>
  <c r="AF194" i="2"/>
  <c r="AJ192" i="4" s="1"/>
  <c r="AG194" i="2"/>
  <c r="AH194" i="2"/>
  <c r="A195" i="2"/>
  <c r="B193" i="4" s="1"/>
  <c r="B195" i="2"/>
  <c r="C193" i="4" s="1"/>
  <c r="C195" i="2"/>
  <c r="C195" i="5" s="1"/>
  <c r="D195" i="2"/>
  <c r="E195" i="2"/>
  <c r="G195" i="2"/>
  <c r="H195" i="2"/>
  <c r="J195" i="2"/>
  <c r="L195" i="2"/>
  <c r="M195" i="2"/>
  <c r="N195" i="2"/>
  <c r="O195" i="2"/>
  <c r="P195" i="2"/>
  <c r="Q195" i="2"/>
  <c r="S195" i="2"/>
  <c r="T195" i="2"/>
  <c r="U195" i="2" s="1"/>
  <c r="V195" i="2"/>
  <c r="W195" i="2"/>
  <c r="X195" i="2" s="1"/>
  <c r="AB193" i="4" s="1"/>
  <c r="Z195" i="2"/>
  <c r="AA193" i="4" s="1"/>
  <c r="AA195" i="2"/>
  <c r="AB195" i="2"/>
  <c r="AH193" i="4" s="1"/>
  <c r="AE195" i="2"/>
  <c r="AF195" i="2"/>
  <c r="AJ193" i="4" s="1"/>
  <c r="AG195" i="2"/>
  <c r="AH195" i="2"/>
  <c r="A196" i="2"/>
  <c r="B194" i="4" s="1"/>
  <c r="B196" i="2"/>
  <c r="C194" i="4" s="1"/>
  <c r="C196" i="2"/>
  <c r="C196" i="5" s="1"/>
  <c r="D196" i="2"/>
  <c r="E196" i="2"/>
  <c r="G196" i="2"/>
  <c r="H196" i="2"/>
  <c r="J196" i="2"/>
  <c r="L196" i="2"/>
  <c r="M196" i="2"/>
  <c r="N196" i="2"/>
  <c r="O196" i="2"/>
  <c r="P196" i="2"/>
  <c r="Q196" i="2"/>
  <c r="S196" i="2"/>
  <c r="T196" i="2"/>
  <c r="U196" i="2" s="1"/>
  <c r="V196" i="2"/>
  <c r="W196" i="2"/>
  <c r="X196" i="2" s="1"/>
  <c r="AB194" i="4" s="1"/>
  <c r="Z196" i="2"/>
  <c r="AA194" i="4" s="1"/>
  <c r="AA196" i="2"/>
  <c r="AB196" i="2"/>
  <c r="AH194" i="4" s="1"/>
  <c r="AE196" i="2"/>
  <c r="AF196" i="2"/>
  <c r="AJ194" i="4" s="1"/>
  <c r="AG196" i="2"/>
  <c r="AH196" i="2"/>
  <c r="A197" i="2"/>
  <c r="B195" i="4" s="1"/>
  <c r="B197" i="2"/>
  <c r="C195" i="4" s="1"/>
  <c r="C197" i="2"/>
  <c r="C197" i="5" s="1"/>
  <c r="D197" i="2"/>
  <c r="E197" i="2"/>
  <c r="BC200" i="1" s="1"/>
  <c r="G197" i="2"/>
  <c r="H197" i="2"/>
  <c r="J197" i="2"/>
  <c r="L197" i="2"/>
  <c r="M197" i="2"/>
  <c r="N197" i="2"/>
  <c r="O197" i="2"/>
  <c r="P197" i="2"/>
  <c r="Q197" i="2"/>
  <c r="S197" i="2"/>
  <c r="T197" i="2"/>
  <c r="U197" i="2" s="1"/>
  <c r="V197" i="2"/>
  <c r="W197" i="2"/>
  <c r="X197" i="2" s="1"/>
  <c r="AB195" i="4" s="1"/>
  <c r="Z197" i="2"/>
  <c r="AA195" i="4" s="1"/>
  <c r="AA197" i="2"/>
  <c r="AB197" i="2"/>
  <c r="AH195" i="4" s="1"/>
  <c r="AE197" i="2"/>
  <c r="AF197" i="2"/>
  <c r="AJ195" i="4" s="1"/>
  <c r="AG197" i="2"/>
  <c r="AH197" i="2"/>
  <c r="A198" i="2"/>
  <c r="B196" i="4" s="1"/>
  <c r="B198" i="2"/>
  <c r="C196" i="4" s="1"/>
  <c r="C198" i="2"/>
  <c r="C198" i="5" s="1"/>
  <c r="D198" i="2"/>
  <c r="E198" i="2"/>
  <c r="BC201" i="1" s="1"/>
  <c r="G198" i="2"/>
  <c r="H198" i="2"/>
  <c r="J198" i="2"/>
  <c r="L198" i="2"/>
  <c r="M198" i="2"/>
  <c r="N198" i="2"/>
  <c r="O198" i="2"/>
  <c r="P198" i="2"/>
  <c r="Q198" i="2"/>
  <c r="S198" i="2"/>
  <c r="T198" i="2"/>
  <c r="U198" i="2" s="1"/>
  <c r="V198" i="2"/>
  <c r="W198" i="2"/>
  <c r="X198" i="2" s="1"/>
  <c r="AB196" i="4" s="1"/>
  <c r="Z198" i="2"/>
  <c r="AA196" i="4" s="1"/>
  <c r="AA198" i="2"/>
  <c r="AB198" i="2"/>
  <c r="AH196" i="4" s="1"/>
  <c r="AE198" i="2"/>
  <c r="AF198" i="2"/>
  <c r="AJ196" i="4" s="1"/>
  <c r="AG198" i="2"/>
  <c r="AH198" i="2"/>
  <c r="A199" i="2"/>
  <c r="B197" i="4" s="1"/>
  <c r="B199" i="2"/>
  <c r="C197" i="4" s="1"/>
  <c r="C199" i="2"/>
  <c r="C199" i="5" s="1"/>
  <c r="D199" i="2"/>
  <c r="E199" i="2"/>
  <c r="G199" i="2"/>
  <c r="H199" i="2"/>
  <c r="J199" i="2"/>
  <c r="L199" i="2"/>
  <c r="M199" i="2"/>
  <c r="N199" i="2"/>
  <c r="O199" i="2"/>
  <c r="P199" i="2"/>
  <c r="Q199" i="2"/>
  <c r="S199" i="2"/>
  <c r="T199" i="2"/>
  <c r="U199" i="2" s="1"/>
  <c r="V199" i="2"/>
  <c r="W199" i="2"/>
  <c r="X199" i="2" s="1"/>
  <c r="AB197" i="4" s="1"/>
  <c r="Z199" i="2"/>
  <c r="AA197" i="4" s="1"/>
  <c r="AA199" i="2"/>
  <c r="AB199" i="2"/>
  <c r="AH197" i="4" s="1"/>
  <c r="AE199" i="2"/>
  <c r="AF199" i="2"/>
  <c r="AJ197" i="4" s="1"/>
  <c r="AG199" i="2"/>
  <c r="AH199" i="2"/>
  <c r="A200" i="2"/>
  <c r="B198" i="4" s="1"/>
  <c r="B200" i="2"/>
  <c r="C198" i="4" s="1"/>
  <c r="C200" i="2"/>
  <c r="C200" i="5" s="1"/>
  <c r="D200" i="2"/>
  <c r="E200" i="2"/>
  <c r="BC203" i="1" s="1"/>
  <c r="G200" i="2"/>
  <c r="H200" i="2"/>
  <c r="J200" i="2"/>
  <c r="L200" i="2"/>
  <c r="M200" i="2"/>
  <c r="N200" i="2"/>
  <c r="O200" i="2"/>
  <c r="P200" i="2"/>
  <c r="Q200" i="2"/>
  <c r="S200" i="2"/>
  <c r="T200" i="2"/>
  <c r="U200" i="2" s="1"/>
  <c r="V200" i="2"/>
  <c r="W200" i="2"/>
  <c r="X200" i="2" s="1"/>
  <c r="AB198" i="4" s="1"/>
  <c r="Z200" i="2"/>
  <c r="AA198" i="4" s="1"/>
  <c r="AA200" i="2"/>
  <c r="AB200" i="2"/>
  <c r="AH198" i="4" s="1"/>
  <c r="AE200" i="2"/>
  <c r="AF200" i="2"/>
  <c r="AJ198" i="4" s="1"/>
  <c r="AG200" i="2"/>
  <c r="AH200" i="2"/>
  <c r="A201" i="2"/>
  <c r="B199" i="4" s="1"/>
  <c r="B201" i="2"/>
  <c r="C199" i="4" s="1"/>
  <c r="C201" i="2"/>
  <c r="C201" i="5" s="1"/>
  <c r="D201" i="2"/>
  <c r="E201" i="2"/>
  <c r="G201" i="2"/>
  <c r="H201" i="2"/>
  <c r="J201" i="2"/>
  <c r="L201" i="2"/>
  <c r="M201" i="2"/>
  <c r="N201" i="2"/>
  <c r="O201" i="2"/>
  <c r="P201" i="2"/>
  <c r="Q201" i="2"/>
  <c r="S201" i="2"/>
  <c r="T201" i="2"/>
  <c r="U201" i="2" s="1"/>
  <c r="V201" i="2"/>
  <c r="W201" i="2"/>
  <c r="X201" i="2" s="1"/>
  <c r="AB199" i="4" s="1"/>
  <c r="Z201" i="2"/>
  <c r="AA199" i="4" s="1"/>
  <c r="AA201" i="2"/>
  <c r="AB201" i="2"/>
  <c r="AH199" i="4" s="1"/>
  <c r="AE201" i="2"/>
  <c r="AF201" i="2"/>
  <c r="AJ199" i="4" s="1"/>
  <c r="AG201" i="2"/>
  <c r="AH201" i="2"/>
  <c r="A202" i="2"/>
  <c r="B200" i="4" s="1"/>
  <c r="B202" i="2"/>
  <c r="C200" i="4" s="1"/>
  <c r="C202" i="2"/>
  <c r="C202" i="5" s="1"/>
  <c r="D202" i="2"/>
  <c r="E202" i="2"/>
  <c r="G202" i="2"/>
  <c r="H202" i="2"/>
  <c r="J202" i="2"/>
  <c r="L202" i="2"/>
  <c r="M202" i="2"/>
  <c r="N202" i="2"/>
  <c r="O202" i="2"/>
  <c r="P202" i="2"/>
  <c r="Q202" i="2"/>
  <c r="S202" i="2"/>
  <c r="T202" i="2"/>
  <c r="U202" i="2" s="1"/>
  <c r="V202" i="2"/>
  <c r="W202" i="2"/>
  <c r="X202" i="2" s="1"/>
  <c r="AB200" i="4" s="1"/>
  <c r="Z202" i="2"/>
  <c r="AA200" i="4" s="1"/>
  <c r="AA202" i="2"/>
  <c r="AB202" i="2"/>
  <c r="AH200" i="4" s="1"/>
  <c r="AE202" i="2"/>
  <c r="AF202" i="2"/>
  <c r="AJ200" i="4" s="1"/>
  <c r="AG202" i="2"/>
  <c r="AH202" i="2"/>
  <c r="A203" i="2"/>
  <c r="B201" i="4" s="1"/>
  <c r="B203" i="2"/>
  <c r="C201" i="4" s="1"/>
  <c r="C203" i="2"/>
  <c r="C203" i="5" s="1"/>
  <c r="D203" i="2"/>
  <c r="E203" i="2"/>
  <c r="BC206" i="1" s="1"/>
  <c r="G203" i="2"/>
  <c r="H203" i="2"/>
  <c r="J203" i="2"/>
  <c r="L203" i="2"/>
  <c r="M203" i="2"/>
  <c r="N203" i="2"/>
  <c r="O203" i="2"/>
  <c r="P203" i="2"/>
  <c r="Q203" i="2"/>
  <c r="S203" i="2"/>
  <c r="T203" i="2"/>
  <c r="U203" i="2" s="1"/>
  <c r="V203" i="2"/>
  <c r="W203" i="2"/>
  <c r="X203" i="2" s="1"/>
  <c r="AB201" i="4" s="1"/>
  <c r="Z203" i="2"/>
  <c r="AA201" i="4" s="1"/>
  <c r="AA203" i="2"/>
  <c r="AB203" i="2"/>
  <c r="AH201" i="4" s="1"/>
  <c r="AE203" i="2"/>
  <c r="AF203" i="2"/>
  <c r="AJ201" i="4" s="1"/>
  <c r="AG203" i="2"/>
  <c r="AH203" i="2"/>
  <c r="A204" i="2"/>
  <c r="B202" i="4" s="1"/>
  <c r="B204" i="2"/>
  <c r="C202" i="4" s="1"/>
  <c r="C204" i="2"/>
  <c r="C204" i="5" s="1"/>
  <c r="D204" i="2"/>
  <c r="E204" i="2"/>
  <c r="G204" i="2"/>
  <c r="H204" i="2"/>
  <c r="J204" i="2"/>
  <c r="L204" i="2"/>
  <c r="M204" i="2"/>
  <c r="N204" i="2"/>
  <c r="O204" i="2"/>
  <c r="P204" i="2"/>
  <c r="Q204" i="2"/>
  <c r="S204" i="2"/>
  <c r="T204" i="2"/>
  <c r="U204" i="2" s="1"/>
  <c r="V204" i="2"/>
  <c r="W204" i="2"/>
  <c r="X204" i="2" s="1"/>
  <c r="AB202" i="4" s="1"/>
  <c r="Z204" i="2"/>
  <c r="AA202" i="4" s="1"/>
  <c r="AA204" i="2"/>
  <c r="AB204" i="2"/>
  <c r="AH202" i="4" s="1"/>
  <c r="AE204" i="2"/>
  <c r="AF204" i="2"/>
  <c r="AJ202" i="4" s="1"/>
  <c r="AG204" i="2"/>
  <c r="AH204" i="2"/>
  <c r="A205" i="2"/>
  <c r="B203" i="4" s="1"/>
  <c r="B205" i="2"/>
  <c r="C203" i="4" s="1"/>
  <c r="C205" i="2"/>
  <c r="C205" i="5" s="1"/>
  <c r="D205" i="2"/>
  <c r="E205" i="2"/>
  <c r="BC208" i="1" s="1"/>
  <c r="G205" i="2"/>
  <c r="H205" i="2"/>
  <c r="J205" i="2"/>
  <c r="L205" i="2"/>
  <c r="M205" i="2"/>
  <c r="N205" i="2"/>
  <c r="O205" i="2"/>
  <c r="P205" i="2"/>
  <c r="Q205" i="2"/>
  <c r="S205" i="2"/>
  <c r="T205" i="2"/>
  <c r="U205" i="2" s="1"/>
  <c r="V205" i="2"/>
  <c r="W205" i="2"/>
  <c r="X205" i="2" s="1"/>
  <c r="AB203" i="4" s="1"/>
  <c r="Z205" i="2"/>
  <c r="AA203" i="4" s="1"/>
  <c r="AA205" i="2"/>
  <c r="AB205" i="2"/>
  <c r="AH203" i="4" s="1"/>
  <c r="AE205" i="2"/>
  <c r="AF205" i="2"/>
  <c r="AJ203" i="4" s="1"/>
  <c r="AG205" i="2"/>
  <c r="AH205" i="2"/>
  <c r="A206" i="2"/>
  <c r="B204" i="4" s="1"/>
  <c r="B206" i="2"/>
  <c r="C204" i="4" s="1"/>
  <c r="C206" i="2"/>
  <c r="C206" i="5" s="1"/>
  <c r="D206" i="2"/>
  <c r="E206" i="2"/>
  <c r="BC209" i="1" s="1"/>
  <c r="G206" i="2"/>
  <c r="H206" i="2"/>
  <c r="J206" i="2"/>
  <c r="L206" i="2"/>
  <c r="M206" i="2"/>
  <c r="N206" i="2"/>
  <c r="O206" i="2"/>
  <c r="P206" i="2"/>
  <c r="Q206" i="2"/>
  <c r="S206" i="2"/>
  <c r="T206" i="2"/>
  <c r="U206" i="2" s="1"/>
  <c r="V206" i="2"/>
  <c r="W206" i="2"/>
  <c r="X206" i="2" s="1"/>
  <c r="AB204" i="4" s="1"/>
  <c r="Z206" i="2"/>
  <c r="AA204" i="4" s="1"/>
  <c r="AA206" i="2"/>
  <c r="AB206" i="2"/>
  <c r="AH204" i="4" s="1"/>
  <c r="AE206" i="2"/>
  <c r="AF206" i="2"/>
  <c r="AJ204" i="4" s="1"/>
  <c r="AG206" i="2"/>
  <c r="AH206" i="2"/>
  <c r="A207" i="2"/>
  <c r="B205" i="4" s="1"/>
  <c r="B207" i="2"/>
  <c r="C205" i="4" s="1"/>
  <c r="C207" i="2"/>
  <c r="C207" i="5" s="1"/>
  <c r="D207" i="2"/>
  <c r="E207" i="2"/>
  <c r="G207" i="2"/>
  <c r="H207" i="2"/>
  <c r="J207" i="2"/>
  <c r="L207" i="2"/>
  <c r="M207" i="2"/>
  <c r="N207" i="2"/>
  <c r="O207" i="2"/>
  <c r="P207" i="2"/>
  <c r="Q207" i="2"/>
  <c r="S207" i="2"/>
  <c r="T207" i="2"/>
  <c r="U207" i="2" s="1"/>
  <c r="V207" i="2"/>
  <c r="W207" i="2"/>
  <c r="X207" i="2" s="1"/>
  <c r="AB205" i="4" s="1"/>
  <c r="Z207" i="2"/>
  <c r="AA205" i="4" s="1"/>
  <c r="AA207" i="2"/>
  <c r="AB207" i="2"/>
  <c r="AH205" i="4" s="1"/>
  <c r="AE207" i="2"/>
  <c r="AF207" i="2"/>
  <c r="AJ205" i="4" s="1"/>
  <c r="AG207" i="2"/>
  <c r="AH207" i="2"/>
  <c r="A208" i="2"/>
  <c r="B206" i="4" s="1"/>
  <c r="B208" i="2"/>
  <c r="C206" i="4" s="1"/>
  <c r="C208" i="2"/>
  <c r="C208" i="5" s="1"/>
  <c r="D208" i="2"/>
  <c r="E208" i="2"/>
  <c r="G208" i="2"/>
  <c r="H208" i="2"/>
  <c r="J208" i="2"/>
  <c r="L208" i="2"/>
  <c r="M208" i="2"/>
  <c r="N208" i="2"/>
  <c r="O208" i="2"/>
  <c r="P208" i="2"/>
  <c r="Q208" i="2"/>
  <c r="S208" i="2"/>
  <c r="T208" i="2"/>
  <c r="U208" i="2" s="1"/>
  <c r="V208" i="2"/>
  <c r="W208" i="2"/>
  <c r="X208" i="2" s="1"/>
  <c r="AB206" i="4" s="1"/>
  <c r="Z208" i="2"/>
  <c r="AA206" i="4" s="1"/>
  <c r="AA208" i="2"/>
  <c r="AB208" i="2"/>
  <c r="AH206" i="4" s="1"/>
  <c r="AE208" i="2"/>
  <c r="AF208" i="2"/>
  <c r="AJ206" i="4" s="1"/>
  <c r="AG208" i="2"/>
  <c r="AH208" i="2"/>
  <c r="A209" i="2"/>
  <c r="B207" i="4" s="1"/>
  <c r="B209" i="2"/>
  <c r="C207" i="4" s="1"/>
  <c r="C209" i="2"/>
  <c r="C209" i="5" s="1"/>
  <c r="D209" i="2"/>
  <c r="E209" i="2"/>
  <c r="BC212" i="1" s="1"/>
  <c r="G209" i="2"/>
  <c r="H209" i="2"/>
  <c r="J209" i="2"/>
  <c r="L209" i="2"/>
  <c r="M209" i="2"/>
  <c r="N209" i="2"/>
  <c r="O209" i="2"/>
  <c r="P209" i="2"/>
  <c r="Q209" i="2"/>
  <c r="S209" i="2"/>
  <c r="T209" i="2"/>
  <c r="U209" i="2" s="1"/>
  <c r="V209" i="2"/>
  <c r="W209" i="2"/>
  <c r="X209" i="2" s="1"/>
  <c r="AB207" i="4" s="1"/>
  <c r="Z209" i="2"/>
  <c r="AA207" i="4" s="1"/>
  <c r="AA209" i="2"/>
  <c r="AB209" i="2"/>
  <c r="AH207" i="4" s="1"/>
  <c r="AE209" i="2"/>
  <c r="AF209" i="2"/>
  <c r="AJ207" i="4" s="1"/>
  <c r="AG209" i="2"/>
  <c r="AH209" i="2"/>
  <c r="A210" i="2"/>
  <c r="B208" i="4" s="1"/>
  <c r="B210" i="2"/>
  <c r="C208" i="4" s="1"/>
  <c r="C210" i="2"/>
  <c r="C210" i="5" s="1"/>
  <c r="D210" i="2"/>
  <c r="E210" i="2"/>
  <c r="BC213" i="1" s="1"/>
  <c r="G210" i="2"/>
  <c r="H210" i="2"/>
  <c r="J210" i="2"/>
  <c r="L210" i="2"/>
  <c r="M210" i="2"/>
  <c r="N210" i="2"/>
  <c r="O210" i="2"/>
  <c r="P210" i="2"/>
  <c r="Q210" i="2"/>
  <c r="S210" i="2"/>
  <c r="T210" i="2"/>
  <c r="U210" i="2" s="1"/>
  <c r="V210" i="2"/>
  <c r="W210" i="2"/>
  <c r="X210" i="2" s="1"/>
  <c r="AB208" i="4" s="1"/>
  <c r="Z210" i="2"/>
  <c r="AA208" i="4" s="1"/>
  <c r="AA210" i="2"/>
  <c r="AB210" i="2"/>
  <c r="AH208" i="4" s="1"/>
  <c r="AE210" i="2"/>
  <c r="AF210" i="2"/>
  <c r="AJ208" i="4" s="1"/>
  <c r="AG210" i="2"/>
  <c r="AH210" i="2"/>
  <c r="A211" i="2"/>
  <c r="B209" i="4" s="1"/>
  <c r="B211" i="2"/>
  <c r="C209" i="4" s="1"/>
  <c r="C211" i="2"/>
  <c r="C211" i="5" s="1"/>
  <c r="D211" i="2"/>
  <c r="E211" i="2"/>
  <c r="G211" i="2"/>
  <c r="H211" i="2"/>
  <c r="J211" i="2"/>
  <c r="L211" i="2"/>
  <c r="M211" i="2"/>
  <c r="N211" i="2"/>
  <c r="O211" i="2"/>
  <c r="P211" i="2"/>
  <c r="Q211" i="2"/>
  <c r="S211" i="2"/>
  <c r="T211" i="2"/>
  <c r="U211" i="2" s="1"/>
  <c r="V211" i="2"/>
  <c r="W211" i="2"/>
  <c r="X211" i="2" s="1"/>
  <c r="AB209" i="4" s="1"/>
  <c r="Z211" i="2"/>
  <c r="AA209" i="4" s="1"/>
  <c r="AA211" i="2"/>
  <c r="AB211" i="2"/>
  <c r="AH209" i="4" s="1"/>
  <c r="AE211" i="2"/>
  <c r="AF211" i="2"/>
  <c r="AJ209" i="4" s="1"/>
  <c r="AG211" i="2"/>
  <c r="AH211" i="2"/>
  <c r="A212" i="2"/>
  <c r="B210" i="4" s="1"/>
  <c r="B212" i="2"/>
  <c r="C210" i="4" s="1"/>
  <c r="C212" i="2"/>
  <c r="C212" i="5" s="1"/>
  <c r="D212" i="2"/>
  <c r="E212" i="2"/>
  <c r="BC215" i="1" s="1"/>
  <c r="G212" i="2"/>
  <c r="H212" i="2"/>
  <c r="J212" i="2"/>
  <c r="L212" i="2"/>
  <c r="M212" i="2"/>
  <c r="N212" i="2"/>
  <c r="O212" i="2"/>
  <c r="P212" i="2"/>
  <c r="Q212" i="2"/>
  <c r="S212" i="2"/>
  <c r="T212" i="2"/>
  <c r="U212" i="2" s="1"/>
  <c r="V212" i="2"/>
  <c r="W212" i="2"/>
  <c r="X212" i="2" s="1"/>
  <c r="AB210" i="4" s="1"/>
  <c r="Z212" i="2"/>
  <c r="AA210" i="4" s="1"/>
  <c r="AA212" i="2"/>
  <c r="AB212" i="2"/>
  <c r="AH210" i="4" s="1"/>
  <c r="AE212" i="2"/>
  <c r="AF212" i="2"/>
  <c r="AJ210" i="4" s="1"/>
  <c r="AG212" i="2"/>
  <c r="AH212" i="2"/>
  <c r="A213" i="2"/>
  <c r="B211" i="4" s="1"/>
  <c r="B213" i="2"/>
  <c r="C211" i="4" s="1"/>
  <c r="C213" i="2"/>
  <c r="C213" i="5" s="1"/>
  <c r="D213" i="2"/>
  <c r="E213" i="2"/>
  <c r="BC216" i="1" s="1"/>
  <c r="G213" i="2"/>
  <c r="H213" i="2"/>
  <c r="J213" i="2"/>
  <c r="L213" i="2"/>
  <c r="M213" i="2"/>
  <c r="N213" i="2"/>
  <c r="O213" i="2"/>
  <c r="P213" i="2"/>
  <c r="Q213" i="2"/>
  <c r="S213" i="2"/>
  <c r="T213" i="2"/>
  <c r="U213" i="2" s="1"/>
  <c r="V213" i="2"/>
  <c r="W213" i="2"/>
  <c r="X213" i="2" s="1"/>
  <c r="AB211" i="4" s="1"/>
  <c r="Z213" i="2"/>
  <c r="AA211" i="4" s="1"/>
  <c r="AA213" i="2"/>
  <c r="AB213" i="2"/>
  <c r="AH211" i="4" s="1"/>
  <c r="AE213" i="2"/>
  <c r="AF213" i="2"/>
  <c r="AJ211" i="4" s="1"/>
  <c r="AG213" i="2"/>
  <c r="AH213" i="2"/>
  <c r="A214" i="2"/>
  <c r="B212" i="4" s="1"/>
  <c r="B214" i="2"/>
  <c r="C212" i="4" s="1"/>
  <c r="C214" i="2"/>
  <c r="C214" i="5" s="1"/>
  <c r="D214" i="2"/>
  <c r="E214" i="2"/>
  <c r="BC217" i="1" s="1"/>
  <c r="G214" i="2"/>
  <c r="H214" i="2"/>
  <c r="J214" i="2"/>
  <c r="L214" i="2"/>
  <c r="M214" i="2"/>
  <c r="N214" i="2"/>
  <c r="O214" i="2"/>
  <c r="P214" i="2"/>
  <c r="Q214" i="2"/>
  <c r="S214" i="2"/>
  <c r="T214" i="2"/>
  <c r="U214" i="2" s="1"/>
  <c r="V214" i="2"/>
  <c r="W214" i="2"/>
  <c r="X214" i="2" s="1"/>
  <c r="AB212" i="4" s="1"/>
  <c r="Z214" i="2"/>
  <c r="AA212" i="4" s="1"/>
  <c r="AA214" i="2"/>
  <c r="AB214" i="2"/>
  <c r="AH212" i="4" s="1"/>
  <c r="AE214" i="2"/>
  <c r="AF214" i="2"/>
  <c r="AJ212" i="4" s="1"/>
  <c r="AG214" i="2"/>
  <c r="AH214" i="2"/>
  <c r="A215" i="2"/>
  <c r="B213" i="4" s="1"/>
  <c r="B215" i="2"/>
  <c r="C213" i="4" s="1"/>
  <c r="C215" i="2"/>
  <c r="C215" i="5" s="1"/>
  <c r="D215" i="2"/>
  <c r="E215" i="2"/>
  <c r="BC218" i="1" s="1"/>
  <c r="G215" i="2"/>
  <c r="H215" i="2"/>
  <c r="J215" i="2"/>
  <c r="L215" i="2"/>
  <c r="M215" i="2"/>
  <c r="N215" i="2"/>
  <c r="O215" i="2"/>
  <c r="P215" i="2"/>
  <c r="Q215" i="2"/>
  <c r="S215" i="2"/>
  <c r="T215" i="2"/>
  <c r="U215" i="2" s="1"/>
  <c r="V215" i="2"/>
  <c r="W215" i="2"/>
  <c r="X215" i="2" s="1"/>
  <c r="AB213" i="4" s="1"/>
  <c r="Z215" i="2"/>
  <c r="AA213" i="4" s="1"/>
  <c r="AA215" i="2"/>
  <c r="AB215" i="2"/>
  <c r="AH213" i="4" s="1"/>
  <c r="AE215" i="2"/>
  <c r="AF215" i="2"/>
  <c r="AJ213" i="4" s="1"/>
  <c r="AG215" i="2"/>
  <c r="AH215" i="2"/>
  <c r="A216" i="2"/>
  <c r="B214" i="4" s="1"/>
  <c r="B216" i="2"/>
  <c r="C214" i="4" s="1"/>
  <c r="C216" i="2"/>
  <c r="C216" i="5" s="1"/>
  <c r="D216" i="2"/>
  <c r="E216" i="2"/>
  <c r="BC219" i="1" s="1"/>
  <c r="G216" i="2"/>
  <c r="H216" i="2"/>
  <c r="J216" i="2"/>
  <c r="L216" i="2"/>
  <c r="M216" i="2"/>
  <c r="N216" i="2"/>
  <c r="O216" i="2"/>
  <c r="P216" i="2"/>
  <c r="Q216" i="2"/>
  <c r="S216" i="2"/>
  <c r="T216" i="2"/>
  <c r="U216" i="2" s="1"/>
  <c r="V216" i="2"/>
  <c r="W216" i="2"/>
  <c r="X216" i="2" s="1"/>
  <c r="AB214" i="4" s="1"/>
  <c r="Z216" i="2"/>
  <c r="AA214" i="4" s="1"/>
  <c r="AA216" i="2"/>
  <c r="AB216" i="2"/>
  <c r="AH214" i="4" s="1"/>
  <c r="AE216" i="2"/>
  <c r="AF216" i="2"/>
  <c r="AJ214" i="4" s="1"/>
  <c r="AG216" i="2"/>
  <c r="AH216" i="2"/>
  <c r="A217" i="2"/>
  <c r="B215" i="4" s="1"/>
  <c r="B217" i="2"/>
  <c r="C215" i="4" s="1"/>
  <c r="C217" i="2"/>
  <c r="C217" i="5" s="1"/>
  <c r="D217" i="2"/>
  <c r="E217" i="2"/>
  <c r="G217" i="2"/>
  <c r="H217" i="2"/>
  <c r="J217" i="2"/>
  <c r="L217" i="2"/>
  <c r="M217" i="2"/>
  <c r="N217" i="2"/>
  <c r="O217" i="2"/>
  <c r="P217" i="2"/>
  <c r="Q217" i="2"/>
  <c r="S217" i="2"/>
  <c r="T217" i="2"/>
  <c r="U217" i="2" s="1"/>
  <c r="V217" i="2"/>
  <c r="W217" i="2"/>
  <c r="X217" i="2" s="1"/>
  <c r="AB215" i="4" s="1"/>
  <c r="Z217" i="2"/>
  <c r="AA215" i="4" s="1"/>
  <c r="AA217" i="2"/>
  <c r="AB217" i="2"/>
  <c r="AH215" i="4" s="1"/>
  <c r="AE217" i="2"/>
  <c r="AF217" i="2"/>
  <c r="AJ215" i="4" s="1"/>
  <c r="AG217" i="2"/>
  <c r="AH217" i="2"/>
  <c r="A218" i="2"/>
  <c r="B216" i="4" s="1"/>
  <c r="B218" i="2"/>
  <c r="C216" i="4" s="1"/>
  <c r="C218" i="2"/>
  <c r="C218" i="5" s="1"/>
  <c r="D218" i="2"/>
  <c r="E218" i="2"/>
  <c r="G218" i="2"/>
  <c r="H218" i="2"/>
  <c r="J218" i="2"/>
  <c r="L218" i="2"/>
  <c r="M218" i="2"/>
  <c r="N218" i="2"/>
  <c r="O218" i="2"/>
  <c r="P218" i="2"/>
  <c r="Q218" i="2"/>
  <c r="S218" i="2"/>
  <c r="T218" i="2"/>
  <c r="U218" i="2" s="1"/>
  <c r="V218" i="2"/>
  <c r="W218" i="2"/>
  <c r="X218" i="2" s="1"/>
  <c r="AB216" i="4" s="1"/>
  <c r="Z218" i="2"/>
  <c r="AA216" i="4" s="1"/>
  <c r="AA218" i="2"/>
  <c r="AB218" i="2"/>
  <c r="AH216" i="4" s="1"/>
  <c r="AE218" i="2"/>
  <c r="AF218" i="2"/>
  <c r="AJ216" i="4" s="1"/>
  <c r="AG218" i="2"/>
  <c r="AH218" i="2"/>
  <c r="A219" i="2"/>
  <c r="B217" i="4" s="1"/>
  <c r="B219" i="2"/>
  <c r="C217" i="4" s="1"/>
  <c r="C219" i="2"/>
  <c r="C219" i="5" s="1"/>
  <c r="D219" i="2"/>
  <c r="E219" i="2"/>
  <c r="G219" i="2"/>
  <c r="H219" i="2"/>
  <c r="J219" i="2"/>
  <c r="L219" i="2"/>
  <c r="M219" i="2"/>
  <c r="N219" i="2"/>
  <c r="O219" i="2"/>
  <c r="P219" i="2"/>
  <c r="Q219" i="2"/>
  <c r="S219" i="2"/>
  <c r="T219" i="2"/>
  <c r="U219" i="2" s="1"/>
  <c r="V219" i="2"/>
  <c r="W219" i="2"/>
  <c r="X219" i="2" s="1"/>
  <c r="AB217" i="4" s="1"/>
  <c r="Z219" i="2"/>
  <c r="AA217" i="4" s="1"/>
  <c r="AA219" i="2"/>
  <c r="AB219" i="2"/>
  <c r="AH217" i="4" s="1"/>
  <c r="AE219" i="2"/>
  <c r="AF219" i="2"/>
  <c r="AJ217" i="4" s="1"/>
  <c r="AG219" i="2"/>
  <c r="AH219" i="2"/>
  <c r="A220" i="2"/>
  <c r="B218" i="4" s="1"/>
  <c r="B220" i="2"/>
  <c r="C218" i="4" s="1"/>
  <c r="C220" i="2"/>
  <c r="C220" i="5" s="1"/>
  <c r="D220" i="2"/>
  <c r="E220" i="2"/>
  <c r="BC223" i="1" s="1"/>
  <c r="G220" i="2"/>
  <c r="H220" i="2"/>
  <c r="J220" i="2"/>
  <c r="L220" i="2"/>
  <c r="M220" i="2"/>
  <c r="N220" i="2"/>
  <c r="O220" i="2"/>
  <c r="P220" i="2"/>
  <c r="Q220" i="2"/>
  <c r="S220" i="2"/>
  <c r="T220" i="2"/>
  <c r="U220" i="2" s="1"/>
  <c r="V220" i="2"/>
  <c r="W220" i="2"/>
  <c r="X220" i="2" s="1"/>
  <c r="AB218" i="4" s="1"/>
  <c r="Z220" i="2"/>
  <c r="AA218" i="4" s="1"/>
  <c r="AA220" i="2"/>
  <c r="AB220" i="2"/>
  <c r="AH218" i="4" s="1"/>
  <c r="AE220" i="2"/>
  <c r="AF220" i="2"/>
  <c r="AJ218" i="4" s="1"/>
  <c r="AG220" i="2"/>
  <c r="AH220" i="2"/>
  <c r="A221" i="2"/>
  <c r="B219" i="4" s="1"/>
  <c r="B221" i="2"/>
  <c r="C219" i="4" s="1"/>
  <c r="C221" i="2"/>
  <c r="C221" i="5" s="1"/>
  <c r="D221" i="2"/>
  <c r="E221" i="2"/>
  <c r="BC224" i="1" s="1"/>
  <c r="G221" i="2"/>
  <c r="H221" i="2"/>
  <c r="J221" i="2"/>
  <c r="L221" i="2"/>
  <c r="M221" i="2"/>
  <c r="N221" i="2"/>
  <c r="O221" i="2"/>
  <c r="P221" i="2"/>
  <c r="Q221" i="2"/>
  <c r="S221" i="2"/>
  <c r="T221" i="2"/>
  <c r="U221" i="2" s="1"/>
  <c r="V221" i="2"/>
  <c r="W221" i="2"/>
  <c r="X221" i="2" s="1"/>
  <c r="AB219" i="4" s="1"/>
  <c r="Z221" i="2"/>
  <c r="AA219" i="4" s="1"/>
  <c r="AA221" i="2"/>
  <c r="AB221" i="2"/>
  <c r="AH219" i="4" s="1"/>
  <c r="AE221" i="2"/>
  <c r="AF221" i="2"/>
  <c r="AJ219" i="4" s="1"/>
  <c r="AG221" i="2"/>
  <c r="AH221" i="2"/>
  <c r="A222" i="2"/>
  <c r="B220" i="4" s="1"/>
  <c r="B222" i="2"/>
  <c r="C220" i="4" s="1"/>
  <c r="C222" i="2"/>
  <c r="C222" i="5" s="1"/>
  <c r="D222" i="2"/>
  <c r="E222" i="2"/>
  <c r="G222" i="2"/>
  <c r="H222" i="2"/>
  <c r="J222" i="2"/>
  <c r="L222" i="2"/>
  <c r="M222" i="2"/>
  <c r="N222" i="2"/>
  <c r="O222" i="2"/>
  <c r="P222" i="2"/>
  <c r="Q222" i="2"/>
  <c r="S222" i="2"/>
  <c r="T222" i="2"/>
  <c r="U222" i="2" s="1"/>
  <c r="V222" i="2"/>
  <c r="W222" i="2"/>
  <c r="X222" i="2" s="1"/>
  <c r="AB220" i="4" s="1"/>
  <c r="Z222" i="2"/>
  <c r="AA220" i="4" s="1"/>
  <c r="AA222" i="2"/>
  <c r="AB222" i="2"/>
  <c r="AH220" i="4" s="1"/>
  <c r="AE222" i="2"/>
  <c r="AF222" i="2"/>
  <c r="AJ220" i="4" s="1"/>
  <c r="AG222" i="2"/>
  <c r="AH222" i="2"/>
  <c r="A223" i="2"/>
  <c r="B221" i="4" s="1"/>
  <c r="B223" i="2"/>
  <c r="C221" i="4" s="1"/>
  <c r="C223" i="2"/>
  <c r="C223" i="5" s="1"/>
  <c r="D223" i="2"/>
  <c r="E223" i="2"/>
  <c r="G223" i="2"/>
  <c r="H223" i="2"/>
  <c r="J223" i="2"/>
  <c r="L223" i="2"/>
  <c r="M223" i="2"/>
  <c r="N223" i="2"/>
  <c r="O223" i="2"/>
  <c r="P223" i="2"/>
  <c r="Q223" i="2"/>
  <c r="S223" i="2"/>
  <c r="T223" i="2"/>
  <c r="U223" i="2" s="1"/>
  <c r="V223" i="2"/>
  <c r="W223" i="2"/>
  <c r="X223" i="2" s="1"/>
  <c r="AB221" i="4" s="1"/>
  <c r="Z223" i="2"/>
  <c r="AA221" i="4" s="1"/>
  <c r="AA223" i="2"/>
  <c r="AB223" i="2"/>
  <c r="AH221" i="4" s="1"/>
  <c r="AE223" i="2"/>
  <c r="AF223" i="2"/>
  <c r="AJ221" i="4" s="1"/>
  <c r="AG223" i="2"/>
  <c r="AH223" i="2"/>
  <c r="A224" i="2"/>
  <c r="B222" i="4" s="1"/>
  <c r="B224" i="2"/>
  <c r="C222" i="4" s="1"/>
  <c r="C224" i="2"/>
  <c r="C224" i="5" s="1"/>
  <c r="D224" i="2"/>
  <c r="E224" i="2"/>
  <c r="BC227" i="1" s="1"/>
  <c r="G224" i="2"/>
  <c r="H224" i="2"/>
  <c r="J224" i="2"/>
  <c r="L224" i="2"/>
  <c r="M224" i="2"/>
  <c r="N224" i="2"/>
  <c r="O224" i="2"/>
  <c r="P224" i="2"/>
  <c r="Q224" i="2"/>
  <c r="S224" i="2"/>
  <c r="T224" i="2"/>
  <c r="U224" i="2" s="1"/>
  <c r="V224" i="2"/>
  <c r="W224" i="2"/>
  <c r="X224" i="2" s="1"/>
  <c r="AB222" i="4" s="1"/>
  <c r="Z224" i="2"/>
  <c r="AA222" i="4" s="1"/>
  <c r="AA224" i="2"/>
  <c r="AB224" i="2"/>
  <c r="AH222" i="4" s="1"/>
  <c r="AE224" i="2"/>
  <c r="AF224" i="2"/>
  <c r="AJ222" i="4" s="1"/>
  <c r="AG224" i="2"/>
  <c r="AH224" i="2"/>
  <c r="A225" i="2"/>
  <c r="B223" i="4" s="1"/>
  <c r="B225" i="2"/>
  <c r="C223" i="4" s="1"/>
  <c r="C225" i="2"/>
  <c r="C225" i="5" s="1"/>
  <c r="D225" i="2"/>
  <c r="E225" i="2"/>
  <c r="BC228" i="1" s="1"/>
  <c r="G225" i="2"/>
  <c r="H225" i="2"/>
  <c r="J225" i="2"/>
  <c r="L225" i="2"/>
  <c r="M225" i="2"/>
  <c r="N225" i="2"/>
  <c r="O225" i="2"/>
  <c r="P225" i="2"/>
  <c r="Q225" i="2"/>
  <c r="S225" i="2"/>
  <c r="T225" i="2"/>
  <c r="U225" i="2" s="1"/>
  <c r="V225" i="2"/>
  <c r="W225" i="2"/>
  <c r="X225" i="2" s="1"/>
  <c r="AB223" i="4" s="1"/>
  <c r="Z225" i="2"/>
  <c r="AA223" i="4" s="1"/>
  <c r="AA225" i="2"/>
  <c r="AB225" i="2"/>
  <c r="AH223" i="4" s="1"/>
  <c r="AE225" i="2"/>
  <c r="AF225" i="2"/>
  <c r="AJ223" i="4" s="1"/>
  <c r="AG225" i="2"/>
  <c r="AH225" i="2"/>
  <c r="A226" i="2"/>
  <c r="B224" i="4" s="1"/>
  <c r="B226" i="2"/>
  <c r="C224" i="4" s="1"/>
  <c r="C226" i="2"/>
  <c r="C226" i="5" s="1"/>
  <c r="D226" i="2"/>
  <c r="E226" i="2"/>
  <c r="G226" i="2"/>
  <c r="H226" i="2"/>
  <c r="J226" i="2"/>
  <c r="L226" i="2"/>
  <c r="M226" i="2"/>
  <c r="N226" i="2"/>
  <c r="O226" i="2"/>
  <c r="P226" i="2"/>
  <c r="Q226" i="2"/>
  <c r="S226" i="2"/>
  <c r="T226" i="2"/>
  <c r="U226" i="2" s="1"/>
  <c r="V226" i="2"/>
  <c r="W226" i="2"/>
  <c r="X226" i="2" s="1"/>
  <c r="AB224" i="4" s="1"/>
  <c r="Z226" i="2"/>
  <c r="AA224" i="4" s="1"/>
  <c r="AA226" i="2"/>
  <c r="AB226" i="2"/>
  <c r="AH224" i="4" s="1"/>
  <c r="AE226" i="2"/>
  <c r="AF226" i="2"/>
  <c r="AJ224" i="4" s="1"/>
  <c r="AG226" i="2"/>
  <c r="AH226" i="2"/>
  <c r="A227" i="2"/>
  <c r="B225" i="4" s="1"/>
  <c r="B227" i="2"/>
  <c r="C225" i="4" s="1"/>
  <c r="C227" i="2"/>
  <c r="C227" i="5" s="1"/>
  <c r="D227" i="2"/>
  <c r="E227" i="2"/>
  <c r="G227" i="2"/>
  <c r="H227" i="2"/>
  <c r="J227" i="2"/>
  <c r="L227" i="2"/>
  <c r="M227" i="2"/>
  <c r="N227" i="2"/>
  <c r="O227" i="2"/>
  <c r="P227" i="2"/>
  <c r="Q227" i="2"/>
  <c r="S227" i="2"/>
  <c r="T227" i="2"/>
  <c r="U227" i="2" s="1"/>
  <c r="V227" i="2"/>
  <c r="W227" i="2"/>
  <c r="X227" i="2" s="1"/>
  <c r="AB225" i="4" s="1"/>
  <c r="Z227" i="2"/>
  <c r="AA225" i="4" s="1"/>
  <c r="AA227" i="2"/>
  <c r="AB227" i="2"/>
  <c r="AH225" i="4" s="1"/>
  <c r="AE227" i="2"/>
  <c r="AF227" i="2"/>
  <c r="AJ225" i="4" s="1"/>
  <c r="AG227" i="2"/>
  <c r="AH227" i="2"/>
  <c r="A228" i="2"/>
  <c r="B226" i="4" s="1"/>
  <c r="B228" i="2"/>
  <c r="C226" i="4" s="1"/>
  <c r="C228" i="2"/>
  <c r="C228" i="5" s="1"/>
  <c r="D228" i="2"/>
  <c r="E228" i="2"/>
  <c r="G228" i="2"/>
  <c r="H228" i="2"/>
  <c r="J228" i="2"/>
  <c r="L228" i="2"/>
  <c r="M228" i="2"/>
  <c r="N228" i="2"/>
  <c r="O228" i="2"/>
  <c r="P228" i="2"/>
  <c r="Q228" i="2"/>
  <c r="S228" i="2"/>
  <c r="T228" i="2"/>
  <c r="U228" i="2" s="1"/>
  <c r="V228" i="2"/>
  <c r="W228" i="2"/>
  <c r="X228" i="2" s="1"/>
  <c r="AB226" i="4" s="1"/>
  <c r="Z228" i="2"/>
  <c r="AA226" i="4" s="1"/>
  <c r="AA228" i="2"/>
  <c r="AB228" i="2"/>
  <c r="AH226" i="4" s="1"/>
  <c r="AE228" i="2"/>
  <c r="AF228" i="2"/>
  <c r="AJ226" i="4" s="1"/>
  <c r="AG228" i="2"/>
  <c r="AH228" i="2"/>
  <c r="A229" i="2"/>
  <c r="B227" i="4" s="1"/>
  <c r="B229" i="2"/>
  <c r="C227" i="4" s="1"/>
  <c r="C229" i="2"/>
  <c r="C229" i="5" s="1"/>
  <c r="D229" i="2"/>
  <c r="E229" i="2"/>
  <c r="BC232" i="1" s="1"/>
  <c r="G229" i="2"/>
  <c r="H229" i="2"/>
  <c r="J229" i="2"/>
  <c r="L229" i="2"/>
  <c r="M229" i="2"/>
  <c r="N229" i="2"/>
  <c r="O229" i="2"/>
  <c r="P229" i="2"/>
  <c r="Q229" i="2"/>
  <c r="S229" i="2"/>
  <c r="T229" i="2"/>
  <c r="U229" i="2" s="1"/>
  <c r="V229" i="2"/>
  <c r="W229" i="2"/>
  <c r="X229" i="2" s="1"/>
  <c r="AB227" i="4" s="1"/>
  <c r="Z229" i="2"/>
  <c r="AA227" i="4" s="1"/>
  <c r="AA229" i="2"/>
  <c r="AB229" i="2"/>
  <c r="AH227" i="4" s="1"/>
  <c r="AE229" i="2"/>
  <c r="AF229" i="2"/>
  <c r="AJ227" i="4" s="1"/>
  <c r="AG229" i="2"/>
  <c r="AH229" i="2"/>
  <c r="A230" i="2"/>
  <c r="B228" i="4" s="1"/>
  <c r="B230" i="2"/>
  <c r="C228" i="4" s="1"/>
  <c r="C230" i="2"/>
  <c r="C230" i="5" s="1"/>
  <c r="D230" i="2"/>
  <c r="E230" i="2"/>
  <c r="BC233" i="1" s="1"/>
  <c r="G230" i="2"/>
  <c r="H230" i="2"/>
  <c r="J230" i="2"/>
  <c r="L230" i="2"/>
  <c r="M230" i="2"/>
  <c r="N230" i="2"/>
  <c r="O230" i="2"/>
  <c r="P230" i="2"/>
  <c r="Q230" i="2"/>
  <c r="S230" i="2"/>
  <c r="T230" i="2"/>
  <c r="U230" i="2" s="1"/>
  <c r="V230" i="2"/>
  <c r="W230" i="2"/>
  <c r="X230" i="2" s="1"/>
  <c r="AB228" i="4" s="1"/>
  <c r="Z230" i="2"/>
  <c r="AA228" i="4" s="1"/>
  <c r="AA230" i="2"/>
  <c r="AB230" i="2"/>
  <c r="AH228" i="4" s="1"/>
  <c r="AE230" i="2"/>
  <c r="AF230" i="2"/>
  <c r="AJ228" i="4" s="1"/>
  <c r="AG230" i="2"/>
  <c r="AH230" i="2"/>
  <c r="A231" i="2"/>
  <c r="B229" i="4" s="1"/>
  <c r="B231" i="2"/>
  <c r="C229" i="4" s="1"/>
  <c r="C231" i="2"/>
  <c r="C231" i="5" s="1"/>
  <c r="D231" i="2"/>
  <c r="E231" i="2"/>
  <c r="G231" i="2"/>
  <c r="H231" i="2"/>
  <c r="J231" i="2"/>
  <c r="L231" i="2"/>
  <c r="M231" i="2"/>
  <c r="N231" i="2"/>
  <c r="O231" i="2"/>
  <c r="P231" i="2"/>
  <c r="Q231" i="2"/>
  <c r="S231" i="2"/>
  <c r="T231" i="2"/>
  <c r="U231" i="2" s="1"/>
  <c r="V231" i="2"/>
  <c r="W231" i="2"/>
  <c r="X231" i="2" s="1"/>
  <c r="AB229" i="4" s="1"/>
  <c r="Z231" i="2"/>
  <c r="AA229" i="4" s="1"/>
  <c r="AA231" i="2"/>
  <c r="AB231" i="2"/>
  <c r="AH229" i="4" s="1"/>
  <c r="AE231" i="2"/>
  <c r="AF231" i="2"/>
  <c r="AJ229" i="4" s="1"/>
  <c r="AG231" i="2"/>
  <c r="AH231" i="2"/>
  <c r="A232" i="2"/>
  <c r="B230" i="4" s="1"/>
  <c r="B232" i="2"/>
  <c r="C230" i="4" s="1"/>
  <c r="C232" i="2"/>
  <c r="C232" i="5" s="1"/>
  <c r="D232" i="2"/>
  <c r="E232" i="2"/>
  <c r="G232" i="2"/>
  <c r="H232" i="2"/>
  <c r="J232" i="2"/>
  <c r="L232" i="2"/>
  <c r="M232" i="2"/>
  <c r="N232" i="2"/>
  <c r="O232" i="2"/>
  <c r="P232" i="2"/>
  <c r="Q232" i="2"/>
  <c r="S232" i="2"/>
  <c r="T232" i="2"/>
  <c r="U232" i="2" s="1"/>
  <c r="V232" i="2"/>
  <c r="W232" i="2"/>
  <c r="X232" i="2" s="1"/>
  <c r="AB230" i="4" s="1"/>
  <c r="Z232" i="2"/>
  <c r="AA230" i="4" s="1"/>
  <c r="AA232" i="2"/>
  <c r="AB232" i="2"/>
  <c r="AH230" i="4" s="1"/>
  <c r="AE232" i="2"/>
  <c r="AF232" i="2"/>
  <c r="AJ230" i="4" s="1"/>
  <c r="AG232" i="2"/>
  <c r="AH232" i="2"/>
  <c r="A233" i="2"/>
  <c r="B231" i="4" s="1"/>
  <c r="B233" i="2"/>
  <c r="C231" i="4" s="1"/>
  <c r="C233" i="2"/>
  <c r="C233" i="5" s="1"/>
  <c r="D233" i="2"/>
  <c r="E233" i="2"/>
  <c r="BC236" i="1" s="1"/>
  <c r="G233" i="2"/>
  <c r="H233" i="2"/>
  <c r="J233" i="2"/>
  <c r="L233" i="2"/>
  <c r="M233" i="2"/>
  <c r="N233" i="2"/>
  <c r="O233" i="2"/>
  <c r="P233" i="2"/>
  <c r="Q233" i="2"/>
  <c r="S233" i="2"/>
  <c r="T233" i="2"/>
  <c r="U233" i="2" s="1"/>
  <c r="V233" i="2"/>
  <c r="W233" i="2"/>
  <c r="X233" i="2" s="1"/>
  <c r="AB231" i="4" s="1"/>
  <c r="Z233" i="2"/>
  <c r="AA231" i="4" s="1"/>
  <c r="AA233" i="2"/>
  <c r="AB233" i="2"/>
  <c r="AH231" i="4" s="1"/>
  <c r="AE233" i="2"/>
  <c r="AF233" i="2"/>
  <c r="AJ231" i="4" s="1"/>
  <c r="AG233" i="2"/>
  <c r="AH233" i="2"/>
  <c r="A234" i="2"/>
  <c r="B232" i="4" s="1"/>
  <c r="B234" i="2"/>
  <c r="C232" i="4" s="1"/>
  <c r="C234" i="2"/>
  <c r="C234" i="5" s="1"/>
  <c r="D234" i="2"/>
  <c r="E234" i="2"/>
  <c r="BC237" i="1" s="1"/>
  <c r="G234" i="2"/>
  <c r="H234" i="2"/>
  <c r="J234" i="2"/>
  <c r="L234" i="2"/>
  <c r="M234" i="2"/>
  <c r="N234" i="2"/>
  <c r="O234" i="2"/>
  <c r="P234" i="2"/>
  <c r="Q234" i="2"/>
  <c r="S234" i="2"/>
  <c r="T234" i="2"/>
  <c r="U234" i="2" s="1"/>
  <c r="V234" i="2"/>
  <c r="W234" i="2"/>
  <c r="X234" i="2" s="1"/>
  <c r="AB232" i="4" s="1"/>
  <c r="Z234" i="2"/>
  <c r="AA232" i="4" s="1"/>
  <c r="AA234" i="2"/>
  <c r="AB234" i="2"/>
  <c r="AH232" i="4" s="1"/>
  <c r="AE234" i="2"/>
  <c r="AF234" i="2"/>
  <c r="AJ232" i="4" s="1"/>
  <c r="AG234" i="2"/>
  <c r="AH234" i="2"/>
  <c r="A235" i="2"/>
  <c r="B233" i="4" s="1"/>
  <c r="B235" i="2"/>
  <c r="C233" i="4" s="1"/>
  <c r="C235" i="2"/>
  <c r="C235" i="5" s="1"/>
  <c r="D235" i="2"/>
  <c r="E235" i="2"/>
  <c r="BC238" i="1" s="1"/>
  <c r="G235" i="2"/>
  <c r="H235" i="2"/>
  <c r="J235" i="2"/>
  <c r="L235" i="2"/>
  <c r="M235" i="2"/>
  <c r="N235" i="2"/>
  <c r="O235" i="2"/>
  <c r="P235" i="2"/>
  <c r="Q235" i="2"/>
  <c r="S235" i="2"/>
  <c r="T235" i="2"/>
  <c r="U235" i="2" s="1"/>
  <c r="V235" i="2"/>
  <c r="W235" i="2"/>
  <c r="X235" i="2" s="1"/>
  <c r="AB233" i="4" s="1"/>
  <c r="Z235" i="2"/>
  <c r="AA233" i="4" s="1"/>
  <c r="AA235" i="2"/>
  <c r="AB235" i="2"/>
  <c r="AH233" i="4" s="1"/>
  <c r="AE235" i="2"/>
  <c r="AF235" i="2"/>
  <c r="AJ233" i="4" s="1"/>
  <c r="AG235" i="2"/>
  <c r="AH235" i="2"/>
  <c r="A236" i="2"/>
  <c r="B234" i="4" s="1"/>
  <c r="B236" i="2"/>
  <c r="C234" i="4" s="1"/>
  <c r="C236" i="2"/>
  <c r="C236" i="5" s="1"/>
  <c r="D236" i="2"/>
  <c r="E236" i="2"/>
  <c r="G236" i="2"/>
  <c r="H236" i="2"/>
  <c r="J236" i="2"/>
  <c r="L236" i="2"/>
  <c r="M236" i="2"/>
  <c r="N236" i="2"/>
  <c r="O236" i="2"/>
  <c r="P236" i="2"/>
  <c r="Q236" i="2"/>
  <c r="S236" i="2"/>
  <c r="T236" i="2"/>
  <c r="U236" i="2" s="1"/>
  <c r="V236" i="2"/>
  <c r="W236" i="2"/>
  <c r="X236" i="2" s="1"/>
  <c r="AB234" i="4" s="1"/>
  <c r="Z236" i="2"/>
  <c r="AA234" i="4" s="1"/>
  <c r="AA236" i="2"/>
  <c r="AB236" i="2"/>
  <c r="AH234" i="4" s="1"/>
  <c r="AE236" i="2"/>
  <c r="AF236" i="2"/>
  <c r="AJ234" i="4" s="1"/>
  <c r="AG236" i="2"/>
  <c r="AH236" i="2"/>
  <c r="A237" i="2"/>
  <c r="B235" i="4" s="1"/>
  <c r="B237" i="2"/>
  <c r="C235" i="4" s="1"/>
  <c r="C237" i="2"/>
  <c r="C237" i="5" s="1"/>
  <c r="D237" i="2"/>
  <c r="E237" i="2"/>
  <c r="G237" i="2"/>
  <c r="H237" i="2"/>
  <c r="J237" i="2"/>
  <c r="L237" i="2"/>
  <c r="M237" i="2"/>
  <c r="N237" i="2"/>
  <c r="O237" i="2"/>
  <c r="P237" i="2"/>
  <c r="Q237" i="2"/>
  <c r="S237" i="2"/>
  <c r="T237" i="2"/>
  <c r="U237" i="2" s="1"/>
  <c r="V237" i="2"/>
  <c r="W237" i="2"/>
  <c r="X237" i="2" s="1"/>
  <c r="AB235" i="4" s="1"/>
  <c r="Z237" i="2"/>
  <c r="AA235" i="4" s="1"/>
  <c r="AA237" i="2"/>
  <c r="AB237" i="2"/>
  <c r="AH235" i="4" s="1"/>
  <c r="AE237" i="2"/>
  <c r="AF237" i="2"/>
  <c r="AJ235" i="4" s="1"/>
  <c r="AG237" i="2"/>
  <c r="AH237" i="2"/>
  <c r="A238" i="2"/>
  <c r="B236" i="4" s="1"/>
  <c r="B238" i="2"/>
  <c r="C236" i="4" s="1"/>
  <c r="C238" i="2"/>
  <c r="C238" i="5" s="1"/>
  <c r="D238" i="2"/>
  <c r="E238" i="2"/>
  <c r="G238" i="2"/>
  <c r="H238" i="2"/>
  <c r="J238" i="2"/>
  <c r="L238" i="2"/>
  <c r="M238" i="2"/>
  <c r="N238" i="2"/>
  <c r="O238" i="2"/>
  <c r="P238" i="2"/>
  <c r="Q238" i="2"/>
  <c r="S238" i="2"/>
  <c r="T238" i="2"/>
  <c r="U238" i="2" s="1"/>
  <c r="V238" i="2"/>
  <c r="W238" i="2"/>
  <c r="X238" i="2" s="1"/>
  <c r="AB236" i="4" s="1"/>
  <c r="Z238" i="2"/>
  <c r="AA236" i="4" s="1"/>
  <c r="AA238" i="2"/>
  <c r="AB238" i="2"/>
  <c r="AH236" i="4" s="1"/>
  <c r="AE238" i="2"/>
  <c r="AF238" i="2"/>
  <c r="AJ236" i="4" s="1"/>
  <c r="AG238" i="2"/>
  <c r="AH238" i="2"/>
  <c r="A239" i="2"/>
  <c r="B237" i="4" s="1"/>
  <c r="B239" i="2"/>
  <c r="C237" i="4" s="1"/>
  <c r="C239" i="2"/>
  <c r="C239" i="5" s="1"/>
  <c r="D239" i="2"/>
  <c r="E239" i="2"/>
  <c r="BC242" i="1" s="1"/>
  <c r="G239" i="2"/>
  <c r="H239" i="2"/>
  <c r="J239" i="2"/>
  <c r="L239" i="2"/>
  <c r="M239" i="2"/>
  <c r="N239" i="2"/>
  <c r="O239" i="2"/>
  <c r="P239" i="2"/>
  <c r="Q239" i="2"/>
  <c r="S239" i="2"/>
  <c r="T239" i="2"/>
  <c r="U239" i="2" s="1"/>
  <c r="V239" i="2"/>
  <c r="W239" i="2"/>
  <c r="X239" i="2" s="1"/>
  <c r="AB237" i="4" s="1"/>
  <c r="Z239" i="2"/>
  <c r="AA237" i="4" s="1"/>
  <c r="AA239" i="2"/>
  <c r="AB239" i="2"/>
  <c r="AH237" i="4" s="1"/>
  <c r="AE239" i="2"/>
  <c r="AF239" i="2"/>
  <c r="AJ237" i="4" s="1"/>
  <c r="AG239" i="2"/>
  <c r="AH239" i="2"/>
  <c r="A240" i="2"/>
  <c r="B238" i="4" s="1"/>
  <c r="B240" i="2"/>
  <c r="C238" i="4" s="1"/>
  <c r="C240" i="2"/>
  <c r="C240" i="5" s="1"/>
  <c r="D240" i="2"/>
  <c r="E240" i="2"/>
  <c r="BC243" i="1" s="1"/>
  <c r="G240" i="2"/>
  <c r="H240" i="2"/>
  <c r="J240" i="2"/>
  <c r="L240" i="2"/>
  <c r="M240" i="2"/>
  <c r="N240" i="2"/>
  <c r="O240" i="2"/>
  <c r="P240" i="2"/>
  <c r="Q240" i="2"/>
  <c r="S240" i="2"/>
  <c r="T240" i="2"/>
  <c r="U240" i="2" s="1"/>
  <c r="V240" i="2"/>
  <c r="W240" i="2"/>
  <c r="X240" i="2" s="1"/>
  <c r="AB238" i="4" s="1"/>
  <c r="Z240" i="2"/>
  <c r="AA238" i="4" s="1"/>
  <c r="AA240" i="2"/>
  <c r="AB240" i="2"/>
  <c r="AH238" i="4" s="1"/>
  <c r="AE240" i="2"/>
  <c r="AF240" i="2"/>
  <c r="AJ238" i="4" s="1"/>
  <c r="AG240" i="2"/>
  <c r="AH240" i="2"/>
  <c r="A241" i="2"/>
  <c r="B239" i="4" s="1"/>
  <c r="B241" i="2"/>
  <c r="C239" i="4" s="1"/>
  <c r="C241" i="2"/>
  <c r="C241" i="5" s="1"/>
  <c r="D241" i="2"/>
  <c r="E241" i="2"/>
  <c r="G241" i="2"/>
  <c r="H241" i="2"/>
  <c r="J241" i="2"/>
  <c r="L241" i="2"/>
  <c r="M241" i="2"/>
  <c r="N241" i="2"/>
  <c r="O241" i="2"/>
  <c r="P241" i="2"/>
  <c r="Q241" i="2"/>
  <c r="S241" i="2"/>
  <c r="T241" i="2"/>
  <c r="U241" i="2" s="1"/>
  <c r="V241" i="2"/>
  <c r="W241" i="2"/>
  <c r="X241" i="2" s="1"/>
  <c r="AB239" i="4" s="1"/>
  <c r="Z241" i="2"/>
  <c r="AA239" i="4" s="1"/>
  <c r="AA241" i="2"/>
  <c r="AB241" i="2"/>
  <c r="AH239" i="4" s="1"/>
  <c r="AE241" i="2"/>
  <c r="AF241" i="2"/>
  <c r="AJ239" i="4" s="1"/>
  <c r="AG241" i="2"/>
  <c r="AH241" i="2"/>
  <c r="A242" i="2"/>
  <c r="B240" i="4" s="1"/>
  <c r="B242" i="2"/>
  <c r="C240" i="4" s="1"/>
  <c r="C242" i="2"/>
  <c r="C242" i="5" s="1"/>
  <c r="D242" i="2"/>
  <c r="E242" i="2"/>
  <c r="G242" i="2"/>
  <c r="H242" i="2"/>
  <c r="J242" i="2"/>
  <c r="L242" i="2"/>
  <c r="M242" i="2"/>
  <c r="N242" i="2"/>
  <c r="O242" i="2"/>
  <c r="P242" i="2"/>
  <c r="Q242" i="2"/>
  <c r="S242" i="2"/>
  <c r="T242" i="2"/>
  <c r="U242" i="2" s="1"/>
  <c r="V242" i="2"/>
  <c r="W242" i="2"/>
  <c r="X242" i="2" s="1"/>
  <c r="AB240" i="4" s="1"/>
  <c r="Z242" i="2"/>
  <c r="AA240" i="4" s="1"/>
  <c r="AA242" i="2"/>
  <c r="AB242" i="2"/>
  <c r="AH240" i="4" s="1"/>
  <c r="AE242" i="2"/>
  <c r="AF242" i="2"/>
  <c r="AJ240" i="4" s="1"/>
  <c r="AG242" i="2"/>
  <c r="AH242" i="2"/>
  <c r="A243" i="2"/>
  <c r="B241" i="4" s="1"/>
  <c r="B243" i="2"/>
  <c r="C241" i="4" s="1"/>
  <c r="C243" i="2"/>
  <c r="C243" i="5" s="1"/>
  <c r="D243" i="2"/>
  <c r="E243" i="2"/>
  <c r="G243" i="2"/>
  <c r="H243" i="2"/>
  <c r="J243" i="2"/>
  <c r="L243" i="2"/>
  <c r="M243" i="2"/>
  <c r="N243" i="2"/>
  <c r="O243" i="2"/>
  <c r="P243" i="2"/>
  <c r="Q243" i="2"/>
  <c r="S243" i="2"/>
  <c r="T243" i="2"/>
  <c r="U243" i="2" s="1"/>
  <c r="V243" i="2"/>
  <c r="W243" i="2"/>
  <c r="X243" i="2" s="1"/>
  <c r="AB241" i="4" s="1"/>
  <c r="Z243" i="2"/>
  <c r="AA241" i="4" s="1"/>
  <c r="AA243" i="2"/>
  <c r="AB243" i="2"/>
  <c r="AH241" i="4" s="1"/>
  <c r="AE243" i="2"/>
  <c r="AF243" i="2"/>
  <c r="AJ241" i="4" s="1"/>
  <c r="AG243" i="2"/>
  <c r="AH243" i="2"/>
  <c r="A244" i="2"/>
  <c r="B242" i="4" s="1"/>
  <c r="B244" i="2"/>
  <c r="C242" i="4" s="1"/>
  <c r="C244" i="2"/>
  <c r="C244" i="5" s="1"/>
  <c r="D244" i="2"/>
  <c r="E244" i="2"/>
  <c r="BC247" i="1" s="1"/>
  <c r="G244" i="2"/>
  <c r="H244" i="2"/>
  <c r="J244" i="2"/>
  <c r="L244" i="2"/>
  <c r="M244" i="2"/>
  <c r="N244" i="2"/>
  <c r="O244" i="2"/>
  <c r="P244" i="2"/>
  <c r="Q244" i="2"/>
  <c r="S244" i="2"/>
  <c r="T244" i="2"/>
  <c r="U244" i="2" s="1"/>
  <c r="V244" i="2"/>
  <c r="W244" i="2"/>
  <c r="X244" i="2" s="1"/>
  <c r="AB242" i="4" s="1"/>
  <c r="Z244" i="2"/>
  <c r="AA242" i="4" s="1"/>
  <c r="AA244" i="2"/>
  <c r="AB244" i="2"/>
  <c r="AH242" i="4" s="1"/>
  <c r="AE244" i="2"/>
  <c r="AF244" i="2"/>
  <c r="AJ242" i="4" s="1"/>
  <c r="AG244" i="2"/>
  <c r="AH244" i="2"/>
  <c r="A245" i="2"/>
  <c r="B243" i="4" s="1"/>
  <c r="B245" i="2"/>
  <c r="C243" i="4" s="1"/>
  <c r="C245" i="2"/>
  <c r="C245" i="5" s="1"/>
  <c r="D245" i="2"/>
  <c r="E245" i="2"/>
  <c r="BC248" i="1" s="1"/>
  <c r="G245" i="2"/>
  <c r="H245" i="2"/>
  <c r="J245" i="2"/>
  <c r="L245" i="2"/>
  <c r="M245" i="2"/>
  <c r="N245" i="2"/>
  <c r="O245" i="2"/>
  <c r="P245" i="2"/>
  <c r="Q245" i="2"/>
  <c r="S245" i="2"/>
  <c r="T245" i="2"/>
  <c r="U245" i="2" s="1"/>
  <c r="V245" i="2"/>
  <c r="W245" i="2"/>
  <c r="X245" i="2" s="1"/>
  <c r="AB243" i="4" s="1"/>
  <c r="Z245" i="2"/>
  <c r="AA243" i="4" s="1"/>
  <c r="AA245" i="2"/>
  <c r="AB245" i="2"/>
  <c r="AH243" i="4" s="1"/>
  <c r="AE245" i="2"/>
  <c r="AF245" i="2"/>
  <c r="AJ243" i="4" s="1"/>
  <c r="AG245" i="2"/>
  <c r="AH245" i="2"/>
  <c r="A246" i="2"/>
  <c r="B244" i="4" s="1"/>
  <c r="B246" i="2"/>
  <c r="C244" i="4" s="1"/>
  <c r="C246" i="2"/>
  <c r="C246" i="5" s="1"/>
  <c r="D246" i="2"/>
  <c r="E246" i="2"/>
  <c r="BC249" i="1" s="1"/>
  <c r="G246" i="2"/>
  <c r="H246" i="2"/>
  <c r="J246" i="2"/>
  <c r="L246" i="2"/>
  <c r="M246" i="2"/>
  <c r="N246" i="2"/>
  <c r="O246" i="2"/>
  <c r="P246" i="2"/>
  <c r="Q246" i="2"/>
  <c r="S246" i="2"/>
  <c r="T246" i="2"/>
  <c r="U246" i="2" s="1"/>
  <c r="V246" i="2"/>
  <c r="W246" i="2"/>
  <c r="X246" i="2" s="1"/>
  <c r="AB244" i="4" s="1"/>
  <c r="Z246" i="2"/>
  <c r="AA244" i="4" s="1"/>
  <c r="AA246" i="2"/>
  <c r="AB246" i="2"/>
  <c r="AH244" i="4" s="1"/>
  <c r="AE246" i="2"/>
  <c r="AF246" i="2"/>
  <c r="AJ244" i="4" s="1"/>
  <c r="AG246" i="2"/>
  <c r="AH246" i="2"/>
  <c r="A247" i="2"/>
  <c r="B245" i="4" s="1"/>
  <c r="B247" i="2"/>
  <c r="C245" i="4" s="1"/>
  <c r="C247" i="2"/>
  <c r="C247" i="5" s="1"/>
  <c r="D247" i="2"/>
  <c r="E247" i="2"/>
  <c r="G247" i="2"/>
  <c r="H247" i="2"/>
  <c r="J247" i="2"/>
  <c r="L247" i="2"/>
  <c r="M247" i="2"/>
  <c r="N247" i="2"/>
  <c r="O247" i="2"/>
  <c r="P247" i="2"/>
  <c r="Q247" i="2"/>
  <c r="S247" i="2"/>
  <c r="T247" i="2"/>
  <c r="U247" i="2" s="1"/>
  <c r="V247" i="2"/>
  <c r="W247" i="2"/>
  <c r="X247" i="2" s="1"/>
  <c r="AB245" i="4" s="1"/>
  <c r="Z247" i="2"/>
  <c r="AA245" i="4" s="1"/>
  <c r="AA247" i="2"/>
  <c r="AB247" i="2"/>
  <c r="AH245" i="4" s="1"/>
  <c r="AE247" i="2"/>
  <c r="AF247" i="2"/>
  <c r="AJ245" i="4" s="1"/>
  <c r="AG247" i="2"/>
  <c r="AH247" i="2"/>
  <c r="A248" i="2"/>
  <c r="B246" i="4" s="1"/>
  <c r="B248" i="2"/>
  <c r="C246" i="4" s="1"/>
  <c r="C248" i="2"/>
  <c r="C248" i="5" s="1"/>
  <c r="D248" i="2"/>
  <c r="E248" i="2"/>
  <c r="G248" i="2"/>
  <c r="H248" i="2"/>
  <c r="J248" i="2"/>
  <c r="L248" i="2"/>
  <c r="M248" i="2"/>
  <c r="N248" i="2"/>
  <c r="O248" i="2"/>
  <c r="P248" i="2"/>
  <c r="Q248" i="2"/>
  <c r="S248" i="2"/>
  <c r="T248" i="2"/>
  <c r="U248" i="2" s="1"/>
  <c r="V248" i="2"/>
  <c r="W248" i="2"/>
  <c r="X248" i="2" s="1"/>
  <c r="AB246" i="4" s="1"/>
  <c r="Z248" i="2"/>
  <c r="AA246" i="4" s="1"/>
  <c r="AA248" i="2"/>
  <c r="AB248" i="2"/>
  <c r="AH246" i="4" s="1"/>
  <c r="AE248" i="2"/>
  <c r="AF248" i="2"/>
  <c r="AJ246" i="4" s="1"/>
  <c r="AG248" i="2"/>
  <c r="AH248" i="2"/>
  <c r="A249" i="2"/>
  <c r="B247" i="4" s="1"/>
  <c r="B249" i="2"/>
  <c r="C247" i="4" s="1"/>
  <c r="C249" i="2"/>
  <c r="C249" i="5" s="1"/>
  <c r="D249" i="2"/>
  <c r="E249" i="2"/>
  <c r="G249" i="2"/>
  <c r="H249" i="2"/>
  <c r="J249" i="2"/>
  <c r="L249" i="2"/>
  <c r="M249" i="2"/>
  <c r="N249" i="2"/>
  <c r="O249" i="2"/>
  <c r="P249" i="2"/>
  <c r="Q249" i="2"/>
  <c r="S249" i="2"/>
  <c r="T249" i="2"/>
  <c r="U249" i="2" s="1"/>
  <c r="V249" i="2"/>
  <c r="W249" i="2"/>
  <c r="X249" i="2" s="1"/>
  <c r="AB247" i="4" s="1"/>
  <c r="Z249" i="2"/>
  <c r="AA247" i="4" s="1"/>
  <c r="AA249" i="2"/>
  <c r="AB249" i="2"/>
  <c r="AH247" i="4" s="1"/>
  <c r="AE249" i="2"/>
  <c r="AF249" i="2"/>
  <c r="AJ247" i="4" s="1"/>
  <c r="AG249" i="2"/>
  <c r="AH249" i="2"/>
  <c r="A250" i="2"/>
  <c r="B248" i="4" s="1"/>
  <c r="B250" i="2"/>
  <c r="C248" i="4" s="1"/>
  <c r="C250" i="2"/>
  <c r="C250" i="5" s="1"/>
  <c r="D250" i="2"/>
  <c r="E250" i="2"/>
  <c r="BC253" i="1" s="1"/>
  <c r="G250" i="2"/>
  <c r="H250" i="2"/>
  <c r="J250" i="2"/>
  <c r="L250" i="2"/>
  <c r="M250" i="2"/>
  <c r="N250" i="2"/>
  <c r="O250" i="2"/>
  <c r="P250" i="2"/>
  <c r="Q250" i="2"/>
  <c r="S250" i="2"/>
  <c r="T250" i="2"/>
  <c r="U250" i="2" s="1"/>
  <c r="V250" i="2"/>
  <c r="W250" i="2"/>
  <c r="X250" i="2" s="1"/>
  <c r="AB248" i="4" s="1"/>
  <c r="Z250" i="2"/>
  <c r="AA248" i="4" s="1"/>
  <c r="AA250" i="2"/>
  <c r="AB250" i="2"/>
  <c r="AH248" i="4" s="1"/>
  <c r="AE250" i="2"/>
  <c r="AF250" i="2"/>
  <c r="AJ248" i="4" s="1"/>
  <c r="AG250" i="2"/>
  <c r="AH250" i="2"/>
  <c r="A251" i="2"/>
  <c r="B249" i="4" s="1"/>
  <c r="B251" i="2"/>
  <c r="C249" i="4" s="1"/>
  <c r="C251" i="2"/>
  <c r="C251" i="5" s="1"/>
  <c r="D251" i="2"/>
  <c r="E251" i="2"/>
  <c r="BC254" i="1" s="1"/>
  <c r="G251" i="2"/>
  <c r="H251" i="2"/>
  <c r="J251" i="2"/>
  <c r="L251" i="2"/>
  <c r="M251" i="2"/>
  <c r="N251" i="2"/>
  <c r="O251" i="2"/>
  <c r="P251" i="2"/>
  <c r="Q251" i="2"/>
  <c r="S251" i="2"/>
  <c r="T251" i="2"/>
  <c r="U251" i="2" s="1"/>
  <c r="V251" i="2"/>
  <c r="W251" i="2"/>
  <c r="X251" i="2" s="1"/>
  <c r="AB249" i="4" s="1"/>
  <c r="Z251" i="2"/>
  <c r="AA249" i="4" s="1"/>
  <c r="AA251" i="2"/>
  <c r="AB251" i="2"/>
  <c r="AH249" i="4" s="1"/>
  <c r="AE251" i="2"/>
  <c r="AF251" i="2"/>
  <c r="AJ249" i="4" s="1"/>
  <c r="AG251" i="2"/>
  <c r="AH251" i="2"/>
  <c r="A252" i="2"/>
  <c r="B250" i="4" s="1"/>
  <c r="B252" i="2"/>
  <c r="C250" i="4" s="1"/>
  <c r="C252" i="2"/>
  <c r="C252" i="5" s="1"/>
  <c r="D252" i="2"/>
  <c r="E252" i="2"/>
  <c r="G252" i="2"/>
  <c r="H252" i="2"/>
  <c r="J252" i="2"/>
  <c r="L252" i="2"/>
  <c r="M252" i="2"/>
  <c r="N252" i="2"/>
  <c r="O252" i="2"/>
  <c r="P252" i="2"/>
  <c r="Q252" i="2"/>
  <c r="S252" i="2"/>
  <c r="T252" i="2"/>
  <c r="U252" i="2" s="1"/>
  <c r="V252" i="2"/>
  <c r="W252" i="2"/>
  <c r="X252" i="2" s="1"/>
  <c r="AB250" i="4" s="1"/>
  <c r="Z252" i="2"/>
  <c r="AA250" i="4" s="1"/>
  <c r="AA252" i="2"/>
  <c r="AB252" i="2"/>
  <c r="AH250" i="4" s="1"/>
  <c r="AE252" i="2"/>
  <c r="AF252" i="2"/>
  <c r="AJ250" i="4" s="1"/>
  <c r="AG252" i="2"/>
  <c r="AH252" i="2"/>
  <c r="A253" i="2"/>
  <c r="B251" i="4" s="1"/>
  <c r="B253" i="2"/>
  <c r="C251" i="4" s="1"/>
  <c r="C253" i="2"/>
  <c r="C253" i="5" s="1"/>
  <c r="D253" i="2"/>
  <c r="E253" i="2"/>
  <c r="G253" i="2"/>
  <c r="H253" i="2"/>
  <c r="J253" i="2"/>
  <c r="L253" i="2"/>
  <c r="M253" i="2"/>
  <c r="N253" i="2"/>
  <c r="O253" i="2"/>
  <c r="P253" i="2"/>
  <c r="Q253" i="2"/>
  <c r="S253" i="2"/>
  <c r="T253" i="2"/>
  <c r="U253" i="2" s="1"/>
  <c r="V253" i="2"/>
  <c r="W253" i="2"/>
  <c r="X253" i="2" s="1"/>
  <c r="AB251" i="4" s="1"/>
  <c r="Z253" i="2"/>
  <c r="AA251" i="4" s="1"/>
  <c r="AA253" i="2"/>
  <c r="AB253" i="2"/>
  <c r="AH251" i="4" s="1"/>
  <c r="AE253" i="2"/>
  <c r="AF253" i="2"/>
  <c r="AJ251" i="4" s="1"/>
  <c r="AG253" i="2"/>
  <c r="AH253" i="2"/>
  <c r="A254" i="2"/>
  <c r="B252" i="4" s="1"/>
  <c r="B254" i="2"/>
  <c r="C252" i="4" s="1"/>
  <c r="C254" i="2"/>
  <c r="C254" i="5" s="1"/>
  <c r="D254" i="2"/>
  <c r="E254" i="2"/>
  <c r="G254" i="2"/>
  <c r="H254" i="2"/>
  <c r="J254" i="2"/>
  <c r="L254" i="2"/>
  <c r="M254" i="2"/>
  <c r="N254" i="2"/>
  <c r="O254" i="2"/>
  <c r="P254" i="2"/>
  <c r="Q254" i="2"/>
  <c r="S254" i="2"/>
  <c r="T254" i="2"/>
  <c r="U254" i="2" s="1"/>
  <c r="V254" i="2"/>
  <c r="W254" i="2"/>
  <c r="X254" i="2" s="1"/>
  <c r="AB252" i="4" s="1"/>
  <c r="Z254" i="2"/>
  <c r="AA252" i="4" s="1"/>
  <c r="AA254" i="2"/>
  <c r="AB254" i="2"/>
  <c r="AH252" i="4" s="1"/>
  <c r="AE254" i="2"/>
  <c r="AF254" i="2"/>
  <c r="AJ252" i="4" s="1"/>
  <c r="AG254" i="2"/>
  <c r="AH254" i="2"/>
  <c r="A255" i="2"/>
  <c r="B253" i="4" s="1"/>
  <c r="B255" i="2"/>
  <c r="C253" i="4" s="1"/>
  <c r="C255" i="2"/>
  <c r="C255" i="5" s="1"/>
  <c r="D255" i="2"/>
  <c r="E255" i="2"/>
  <c r="G255" i="2"/>
  <c r="H255" i="2"/>
  <c r="J255" i="2"/>
  <c r="L255" i="2"/>
  <c r="M255" i="2"/>
  <c r="N255" i="2"/>
  <c r="O255" i="2"/>
  <c r="P255" i="2"/>
  <c r="Q255" i="2"/>
  <c r="S255" i="2"/>
  <c r="T255" i="2"/>
  <c r="U255" i="2" s="1"/>
  <c r="V255" i="2"/>
  <c r="W255" i="2"/>
  <c r="X255" i="2" s="1"/>
  <c r="AB253" i="4" s="1"/>
  <c r="Z255" i="2"/>
  <c r="AA253" i="4" s="1"/>
  <c r="AA255" i="2"/>
  <c r="AB255" i="2"/>
  <c r="AH253" i="4" s="1"/>
  <c r="AE255" i="2"/>
  <c r="AF255" i="2"/>
  <c r="AJ253" i="4" s="1"/>
  <c r="AG255" i="2"/>
  <c r="AH255" i="2"/>
  <c r="A256" i="2"/>
  <c r="B254" i="4" s="1"/>
  <c r="B256" i="2"/>
  <c r="C254" i="4" s="1"/>
  <c r="C256" i="2"/>
  <c r="C256" i="5" s="1"/>
  <c r="D256" i="2"/>
  <c r="E256" i="2"/>
  <c r="BC259" i="1" s="1"/>
  <c r="G256" i="2"/>
  <c r="H256" i="2"/>
  <c r="J256" i="2"/>
  <c r="L256" i="2"/>
  <c r="M256" i="2"/>
  <c r="N256" i="2"/>
  <c r="O256" i="2"/>
  <c r="P256" i="2"/>
  <c r="Q256" i="2"/>
  <c r="S256" i="2"/>
  <c r="T256" i="2"/>
  <c r="U256" i="2" s="1"/>
  <c r="V256" i="2"/>
  <c r="W256" i="2"/>
  <c r="X256" i="2" s="1"/>
  <c r="AB254" i="4" s="1"/>
  <c r="Z256" i="2"/>
  <c r="AA254" i="4" s="1"/>
  <c r="AA256" i="2"/>
  <c r="AB256" i="2"/>
  <c r="AH254" i="4" s="1"/>
  <c r="AE256" i="2"/>
  <c r="AF256" i="2"/>
  <c r="AJ254" i="4" s="1"/>
  <c r="AG256" i="2"/>
  <c r="AH256" i="2"/>
  <c r="A257" i="2"/>
  <c r="B255" i="4" s="1"/>
  <c r="B257" i="2"/>
  <c r="C255" i="4" s="1"/>
  <c r="C257" i="2"/>
  <c r="C257" i="5" s="1"/>
  <c r="D257" i="2"/>
  <c r="E257" i="2"/>
  <c r="G257" i="2"/>
  <c r="H257" i="2"/>
  <c r="J257" i="2"/>
  <c r="L257" i="2"/>
  <c r="M257" i="2"/>
  <c r="N257" i="2"/>
  <c r="O257" i="2"/>
  <c r="P257" i="2"/>
  <c r="Q257" i="2"/>
  <c r="S257" i="2"/>
  <c r="T257" i="2"/>
  <c r="U257" i="2" s="1"/>
  <c r="V257" i="2"/>
  <c r="W257" i="2"/>
  <c r="X257" i="2" s="1"/>
  <c r="AB255" i="4" s="1"/>
  <c r="Z257" i="2"/>
  <c r="AA255" i="4" s="1"/>
  <c r="AA257" i="2"/>
  <c r="AB257" i="2"/>
  <c r="AH255" i="4" s="1"/>
  <c r="AE257" i="2"/>
  <c r="AF257" i="2"/>
  <c r="AJ255" i="4" s="1"/>
  <c r="AG257" i="2"/>
  <c r="AH257" i="2"/>
  <c r="A258" i="2"/>
  <c r="B256" i="4" s="1"/>
  <c r="B258" i="2"/>
  <c r="C256" i="4" s="1"/>
  <c r="C258" i="2"/>
  <c r="C258" i="5" s="1"/>
  <c r="D258" i="2"/>
  <c r="E258" i="2"/>
  <c r="G258" i="2"/>
  <c r="H258" i="2"/>
  <c r="J258" i="2"/>
  <c r="L258" i="2"/>
  <c r="M258" i="2"/>
  <c r="N258" i="2"/>
  <c r="O258" i="2"/>
  <c r="P258" i="2"/>
  <c r="Q258" i="2"/>
  <c r="S258" i="2"/>
  <c r="T258" i="2"/>
  <c r="U258" i="2" s="1"/>
  <c r="V258" i="2"/>
  <c r="W258" i="2"/>
  <c r="X258" i="2" s="1"/>
  <c r="AB256" i="4" s="1"/>
  <c r="Z258" i="2"/>
  <c r="AA256" i="4" s="1"/>
  <c r="AA258" i="2"/>
  <c r="AB258" i="2"/>
  <c r="AH256" i="4" s="1"/>
  <c r="AE258" i="2"/>
  <c r="AF258" i="2"/>
  <c r="AJ256" i="4" s="1"/>
  <c r="AG258" i="2"/>
  <c r="AH258" i="2"/>
  <c r="A259" i="2"/>
  <c r="B257" i="4" s="1"/>
  <c r="B259" i="2"/>
  <c r="C257" i="4" s="1"/>
  <c r="C259" i="2"/>
  <c r="C259" i="5" s="1"/>
  <c r="D259" i="2"/>
  <c r="E259" i="2"/>
  <c r="G259" i="2"/>
  <c r="H259" i="2"/>
  <c r="J259" i="2"/>
  <c r="L259" i="2"/>
  <c r="M259" i="2"/>
  <c r="N259" i="2"/>
  <c r="O259" i="2"/>
  <c r="P259" i="2"/>
  <c r="Q259" i="2"/>
  <c r="S259" i="2"/>
  <c r="T259" i="2"/>
  <c r="U259" i="2" s="1"/>
  <c r="V259" i="2"/>
  <c r="W259" i="2"/>
  <c r="X259" i="2" s="1"/>
  <c r="AB257" i="4" s="1"/>
  <c r="Z259" i="2"/>
  <c r="AA257" i="4" s="1"/>
  <c r="AA259" i="2"/>
  <c r="AB259" i="2"/>
  <c r="AH257" i="4" s="1"/>
  <c r="AE259" i="2"/>
  <c r="AF259" i="2"/>
  <c r="AJ257" i="4" s="1"/>
  <c r="AG259" i="2"/>
  <c r="AH259" i="2"/>
  <c r="A260" i="2"/>
  <c r="B258" i="4" s="1"/>
  <c r="B260" i="2"/>
  <c r="C258" i="4" s="1"/>
  <c r="C260" i="2"/>
  <c r="C260" i="5" s="1"/>
  <c r="D260" i="2"/>
  <c r="E260" i="2"/>
  <c r="G260" i="2"/>
  <c r="H260" i="2"/>
  <c r="J260" i="2"/>
  <c r="L260" i="2"/>
  <c r="M260" i="2"/>
  <c r="N260" i="2"/>
  <c r="O260" i="2"/>
  <c r="P260" i="2"/>
  <c r="Q260" i="2"/>
  <c r="S260" i="2"/>
  <c r="T260" i="2"/>
  <c r="U260" i="2" s="1"/>
  <c r="V260" i="2"/>
  <c r="W260" i="2"/>
  <c r="X260" i="2" s="1"/>
  <c r="AB258" i="4" s="1"/>
  <c r="Z260" i="2"/>
  <c r="AA258" i="4" s="1"/>
  <c r="AA260" i="2"/>
  <c r="AB260" i="2"/>
  <c r="AH258" i="4" s="1"/>
  <c r="AE260" i="2"/>
  <c r="AF260" i="2"/>
  <c r="AJ258" i="4" s="1"/>
  <c r="AG260" i="2"/>
  <c r="AH260" i="2"/>
  <c r="A261" i="2"/>
  <c r="B259" i="4" s="1"/>
  <c r="B261" i="2"/>
  <c r="C259" i="4" s="1"/>
  <c r="C261" i="2"/>
  <c r="C261" i="5" s="1"/>
  <c r="D261" i="2"/>
  <c r="E261" i="2"/>
  <c r="G261" i="2"/>
  <c r="H261" i="2"/>
  <c r="J261" i="2"/>
  <c r="L261" i="2"/>
  <c r="M261" i="2"/>
  <c r="N261" i="2"/>
  <c r="O261" i="2"/>
  <c r="P261" i="2"/>
  <c r="Q261" i="2"/>
  <c r="S261" i="2"/>
  <c r="T261" i="2"/>
  <c r="U261" i="2" s="1"/>
  <c r="V261" i="2"/>
  <c r="W261" i="2"/>
  <c r="X261" i="2" s="1"/>
  <c r="AB259" i="4" s="1"/>
  <c r="Z261" i="2"/>
  <c r="AA259" i="4" s="1"/>
  <c r="AA261" i="2"/>
  <c r="AB261" i="2"/>
  <c r="AH259" i="4" s="1"/>
  <c r="AE261" i="2"/>
  <c r="AF261" i="2"/>
  <c r="AJ259" i="4" s="1"/>
  <c r="AG261" i="2"/>
  <c r="AH261" i="2"/>
  <c r="A262" i="2"/>
  <c r="B260" i="4" s="1"/>
  <c r="B262" i="2"/>
  <c r="C260" i="4" s="1"/>
  <c r="C262" i="2"/>
  <c r="C262" i="5" s="1"/>
  <c r="D262" i="2"/>
  <c r="E262" i="2"/>
  <c r="BC265" i="1" s="1"/>
  <c r="G262" i="2"/>
  <c r="H262" i="2"/>
  <c r="J262" i="2"/>
  <c r="L262" i="2"/>
  <c r="M262" i="2"/>
  <c r="N262" i="2"/>
  <c r="O262" i="2"/>
  <c r="P262" i="2"/>
  <c r="Q262" i="2"/>
  <c r="S262" i="2"/>
  <c r="T262" i="2"/>
  <c r="U262" i="2" s="1"/>
  <c r="V262" i="2"/>
  <c r="W262" i="2"/>
  <c r="X262" i="2" s="1"/>
  <c r="AB260" i="4" s="1"/>
  <c r="Z262" i="2"/>
  <c r="AA260" i="4" s="1"/>
  <c r="AA262" i="2"/>
  <c r="AB262" i="2"/>
  <c r="AH260" i="4" s="1"/>
  <c r="AE262" i="2"/>
  <c r="AF262" i="2"/>
  <c r="AJ260" i="4" s="1"/>
  <c r="AG262" i="2"/>
  <c r="AH262" i="2"/>
  <c r="A263" i="2"/>
  <c r="B261" i="4" s="1"/>
  <c r="B263" i="2"/>
  <c r="C261" i="4" s="1"/>
  <c r="C263" i="2"/>
  <c r="C263" i="5" s="1"/>
  <c r="D263" i="2"/>
  <c r="E263" i="2"/>
  <c r="G263" i="2"/>
  <c r="H263" i="2"/>
  <c r="J263" i="2"/>
  <c r="L263" i="2"/>
  <c r="M263" i="2"/>
  <c r="N263" i="2"/>
  <c r="O263" i="2"/>
  <c r="P263" i="2"/>
  <c r="Q263" i="2"/>
  <c r="S263" i="2"/>
  <c r="T263" i="2"/>
  <c r="U263" i="2" s="1"/>
  <c r="V263" i="2"/>
  <c r="W263" i="2"/>
  <c r="X263" i="2" s="1"/>
  <c r="AB261" i="4" s="1"/>
  <c r="Z263" i="2"/>
  <c r="AA261" i="4" s="1"/>
  <c r="AA263" i="2"/>
  <c r="AB263" i="2"/>
  <c r="AH261" i="4" s="1"/>
  <c r="AE263" i="2"/>
  <c r="AF263" i="2"/>
  <c r="AJ261" i="4" s="1"/>
  <c r="AG263" i="2"/>
  <c r="AH263" i="2"/>
  <c r="A264" i="2"/>
  <c r="B262" i="4" s="1"/>
  <c r="B264" i="2"/>
  <c r="C262" i="4" s="1"/>
  <c r="C264" i="2"/>
  <c r="C264" i="5" s="1"/>
  <c r="D264" i="2"/>
  <c r="E264" i="2"/>
  <c r="G264" i="2"/>
  <c r="H264" i="2"/>
  <c r="J264" i="2"/>
  <c r="L264" i="2"/>
  <c r="M264" i="2"/>
  <c r="N264" i="2"/>
  <c r="O264" i="2"/>
  <c r="P264" i="2"/>
  <c r="Q264" i="2"/>
  <c r="S264" i="2"/>
  <c r="T264" i="2"/>
  <c r="U264" i="2" s="1"/>
  <c r="V264" i="2"/>
  <c r="W264" i="2"/>
  <c r="X264" i="2" s="1"/>
  <c r="AB262" i="4" s="1"/>
  <c r="Z264" i="2"/>
  <c r="AA262" i="4" s="1"/>
  <c r="AA264" i="2"/>
  <c r="AB264" i="2"/>
  <c r="AH262" i="4" s="1"/>
  <c r="AE264" i="2"/>
  <c r="AF264" i="2"/>
  <c r="AJ262" i="4" s="1"/>
  <c r="AG264" i="2"/>
  <c r="AH264" i="2"/>
  <c r="A265" i="2"/>
  <c r="B263" i="4" s="1"/>
  <c r="B265" i="2"/>
  <c r="C263" i="4" s="1"/>
  <c r="C265" i="2"/>
  <c r="C265" i="5" s="1"/>
  <c r="D265" i="2"/>
  <c r="E265" i="2"/>
  <c r="G265" i="2"/>
  <c r="H265" i="2"/>
  <c r="J265" i="2"/>
  <c r="L265" i="2"/>
  <c r="M265" i="2"/>
  <c r="N265" i="2"/>
  <c r="O265" i="2"/>
  <c r="P265" i="2"/>
  <c r="Q265" i="2"/>
  <c r="S265" i="2"/>
  <c r="T265" i="2"/>
  <c r="U265" i="2" s="1"/>
  <c r="V265" i="2"/>
  <c r="W265" i="2"/>
  <c r="X265" i="2" s="1"/>
  <c r="AB263" i="4" s="1"/>
  <c r="Z265" i="2"/>
  <c r="AA263" i="4" s="1"/>
  <c r="AA265" i="2"/>
  <c r="AB265" i="2"/>
  <c r="AH263" i="4" s="1"/>
  <c r="AE265" i="2"/>
  <c r="AF265" i="2"/>
  <c r="AJ263" i="4" s="1"/>
  <c r="AG265" i="2"/>
  <c r="AH265" i="2"/>
  <c r="A266" i="2"/>
  <c r="B264" i="4" s="1"/>
  <c r="B266" i="2"/>
  <c r="C264" i="4" s="1"/>
  <c r="C266" i="2"/>
  <c r="C266" i="5" s="1"/>
  <c r="D266" i="2"/>
  <c r="E266" i="2"/>
  <c r="G266" i="2"/>
  <c r="H266" i="2"/>
  <c r="J266" i="2"/>
  <c r="L266" i="2"/>
  <c r="M266" i="2"/>
  <c r="N266" i="2"/>
  <c r="O266" i="2"/>
  <c r="P266" i="2"/>
  <c r="Q266" i="2"/>
  <c r="S266" i="2"/>
  <c r="T266" i="2"/>
  <c r="U266" i="2" s="1"/>
  <c r="V266" i="2"/>
  <c r="W266" i="2"/>
  <c r="X266" i="2" s="1"/>
  <c r="AB264" i="4" s="1"/>
  <c r="Z266" i="2"/>
  <c r="AA264" i="4" s="1"/>
  <c r="AA266" i="2"/>
  <c r="AB266" i="2"/>
  <c r="AH264" i="4" s="1"/>
  <c r="AE266" i="2"/>
  <c r="AF266" i="2"/>
  <c r="AJ264" i="4" s="1"/>
  <c r="AG266" i="2"/>
  <c r="AH266" i="2"/>
  <c r="A267" i="2"/>
  <c r="B265" i="4" s="1"/>
  <c r="B267" i="2"/>
  <c r="C265" i="4" s="1"/>
  <c r="C267" i="2"/>
  <c r="C267" i="5" s="1"/>
  <c r="D267" i="2"/>
  <c r="E267" i="2"/>
  <c r="G267" i="2"/>
  <c r="H267" i="2"/>
  <c r="J267" i="2"/>
  <c r="L267" i="2"/>
  <c r="M267" i="2"/>
  <c r="N267" i="2"/>
  <c r="O267" i="2"/>
  <c r="P267" i="2"/>
  <c r="Q267" i="2"/>
  <c r="S267" i="2"/>
  <c r="T267" i="2"/>
  <c r="U267" i="2" s="1"/>
  <c r="V267" i="2"/>
  <c r="W267" i="2"/>
  <c r="X267" i="2" s="1"/>
  <c r="AB265" i="4" s="1"/>
  <c r="Z267" i="2"/>
  <c r="AA265" i="4" s="1"/>
  <c r="AA267" i="2"/>
  <c r="AB267" i="2"/>
  <c r="AH265" i="4" s="1"/>
  <c r="AE267" i="2"/>
  <c r="AF267" i="2"/>
  <c r="AJ265" i="4" s="1"/>
  <c r="AG267" i="2"/>
  <c r="AH267" i="2"/>
  <c r="A268" i="2"/>
  <c r="B266" i="4" s="1"/>
  <c r="B268" i="2"/>
  <c r="C266" i="4" s="1"/>
  <c r="C268" i="2"/>
  <c r="C268" i="5" s="1"/>
  <c r="D268" i="2"/>
  <c r="E268" i="2"/>
  <c r="R268" i="2" s="1"/>
  <c r="G268" i="2"/>
  <c r="H268" i="2"/>
  <c r="J268" i="2"/>
  <c r="L268" i="2"/>
  <c r="M268" i="2"/>
  <c r="N268" i="2"/>
  <c r="O268" i="2"/>
  <c r="P268" i="2"/>
  <c r="Q268" i="2"/>
  <c r="S268" i="2"/>
  <c r="T268" i="2"/>
  <c r="U268" i="2" s="1"/>
  <c r="V268" i="2"/>
  <c r="W268" i="2"/>
  <c r="X268" i="2" s="1"/>
  <c r="AB266" i="4" s="1"/>
  <c r="Z268" i="2"/>
  <c r="AA266" i="4" s="1"/>
  <c r="AA268" i="2"/>
  <c r="AB268" i="2"/>
  <c r="AH266" i="4" s="1"/>
  <c r="AE268" i="2"/>
  <c r="AF268" i="2"/>
  <c r="AJ266" i="4" s="1"/>
  <c r="AG268" i="2"/>
  <c r="AH268" i="2"/>
  <c r="A269" i="2"/>
  <c r="B267" i="4" s="1"/>
  <c r="B269" i="2"/>
  <c r="C267" i="4" s="1"/>
  <c r="C269" i="2"/>
  <c r="C269" i="5" s="1"/>
  <c r="D269" i="2"/>
  <c r="E269" i="2"/>
  <c r="G269" i="2"/>
  <c r="H269" i="2"/>
  <c r="J269" i="2"/>
  <c r="L269" i="2"/>
  <c r="M269" i="2"/>
  <c r="N269" i="2"/>
  <c r="O269" i="2"/>
  <c r="P269" i="2"/>
  <c r="Q269" i="2"/>
  <c r="S269" i="2"/>
  <c r="T269" i="2"/>
  <c r="U269" i="2" s="1"/>
  <c r="V269" i="2"/>
  <c r="W269" i="2"/>
  <c r="X269" i="2" s="1"/>
  <c r="AB267" i="4" s="1"/>
  <c r="Z269" i="2"/>
  <c r="AA267" i="4" s="1"/>
  <c r="AA269" i="2"/>
  <c r="AB269" i="2"/>
  <c r="AH267" i="4" s="1"/>
  <c r="AE269" i="2"/>
  <c r="AF269" i="2"/>
  <c r="AJ267" i="4" s="1"/>
  <c r="AG269" i="2"/>
  <c r="AH269" i="2"/>
  <c r="A270" i="2"/>
  <c r="B268" i="4" s="1"/>
  <c r="B270" i="2"/>
  <c r="C268" i="4" s="1"/>
  <c r="C270" i="2"/>
  <c r="C270" i="5" s="1"/>
  <c r="D270" i="2"/>
  <c r="E270" i="2"/>
  <c r="BC273" i="1" s="1"/>
  <c r="G270" i="2"/>
  <c r="H270" i="2"/>
  <c r="J270" i="2"/>
  <c r="L270" i="2"/>
  <c r="M270" i="2"/>
  <c r="N270" i="2"/>
  <c r="O270" i="2"/>
  <c r="P270" i="2"/>
  <c r="Q270" i="2"/>
  <c r="S270" i="2"/>
  <c r="T270" i="2"/>
  <c r="U270" i="2" s="1"/>
  <c r="V270" i="2"/>
  <c r="W270" i="2"/>
  <c r="X270" i="2" s="1"/>
  <c r="AB268" i="4" s="1"/>
  <c r="Z270" i="2"/>
  <c r="AA268" i="4" s="1"/>
  <c r="AA270" i="2"/>
  <c r="AB270" i="2"/>
  <c r="AH268" i="4" s="1"/>
  <c r="AE270" i="2"/>
  <c r="AF270" i="2"/>
  <c r="AJ268" i="4" s="1"/>
  <c r="AG270" i="2"/>
  <c r="AH270" i="2"/>
  <c r="A271" i="2"/>
  <c r="B269" i="4" s="1"/>
  <c r="B271" i="2"/>
  <c r="C269" i="4" s="1"/>
  <c r="C271" i="2"/>
  <c r="C271" i="5" s="1"/>
  <c r="D271" i="2"/>
  <c r="E271" i="2"/>
  <c r="G271" i="2"/>
  <c r="H271" i="2"/>
  <c r="J271" i="2"/>
  <c r="L271" i="2"/>
  <c r="M271" i="2"/>
  <c r="N271" i="2"/>
  <c r="O271" i="2"/>
  <c r="P271" i="2"/>
  <c r="Q271" i="2"/>
  <c r="S271" i="2"/>
  <c r="T271" i="2"/>
  <c r="U271" i="2" s="1"/>
  <c r="V271" i="2"/>
  <c r="W271" i="2"/>
  <c r="X271" i="2" s="1"/>
  <c r="AB269" i="4" s="1"/>
  <c r="Z271" i="2"/>
  <c r="AA269" i="4" s="1"/>
  <c r="AA271" i="2"/>
  <c r="AB271" i="2"/>
  <c r="AH269" i="4" s="1"/>
  <c r="AE271" i="2"/>
  <c r="AF271" i="2"/>
  <c r="AJ269" i="4" s="1"/>
  <c r="AG271" i="2"/>
  <c r="AH271" i="2"/>
  <c r="A272" i="2"/>
  <c r="B270" i="4" s="1"/>
  <c r="B272" i="2"/>
  <c r="C270" i="4" s="1"/>
  <c r="C272" i="2"/>
  <c r="C272" i="5" s="1"/>
  <c r="D272" i="2"/>
  <c r="E272" i="2"/>
  <c r="R272" i="2" s="1"/>
  <c r="G272" i="2"/>
  <c r="H272" i="2"/>
  <c r="J272" i="2"/>
  <c r="L272" i="2"/>
  <c r="M272" i="2"/>
  <c r="N272" i="2"/>
  <c r="O272" i="2"/>
  <c r="P272" i="2"/>
  <c r="Q272" i="2"/>
  <c r="S272" i="2"/>
  <c r="T272" i="2"/>
  <c r="U272" i="2" s="1"/>
  <c r="V272" i="2"/>
  <c r="W272" i="2"/>
  <c r="X272" i="2" s="1"/>
  <c r="AB270" i="4" s="1"/>
  <c r="Z272" i="2"/>
  <c r="AA270" i="4" s="1"/>
  <c r="AA272" i="2"/>
  <c r="AB272" i="2"/>
  <c r="AH270" i="4" s="1"/>
  <c r="AE272" i="2"/>
  <c r="AF272" i="2"/>
  <c r="AJ270" i="4" s="1"/>
  <c r="AG272" i="2"/>
  <c r="AH272" i="2"/>
  <c r="A273" i="2"/>
  <c r="B271" i="4" s="1"/>
  <c r="B273" i="2"/>
  <c r="C271" i="4" s="1"/>
  <c r="C273" i="2"/>
  <c r="C273" i="5" s="1"/>
  <c r="D273" i="2"/>
  <c r="E273" i="2"/>
  <c r="G273" i="2"/>
  <c r="H273" i="2"/>
  <c r="J273" i="2"/>
  <c r="L273" i="2"/>
  <c r="M273" i="2"/>
  <c r="N273" i="2"/>
  <c r="O273" i="2"/>
  <c r="P273" i="2"/>
  <c r="Q273" i="2"/>
  <c r="S273" i="2"/>
  <c r="T273" i="2"/>
  <c r="U273" i="2" s="1"/>
  <c r="V273" i="2"/>
  <c r="W273" i="2"/>
  <c r="X273" i="2" s="1"/>
  <c r="AB271" i="4" s="1"/>
  <c r="Z273" i="2"/>
  <c r="AA271" i="4" s="1"/>
  <c r="AA273" i="2"/>
  <c r="AB273" i="2"/>
  <c r="AH271" i="4" s="1"/>
  <c r="AE273" i="2"/>
  <c r="AF273" i="2"/>
  <c r="AJ271" i="4" s="1"/>
  <c r="AG273" i="2"/>
  <c r="AH273" i="2"/>
  <c r="A274" i="2"/>
  <c r="B272" i="4" s="1"/>
  <c r="B274" i="2"/>
  <c r="C272" i="4" s="1"/>
  <c r="C274" i="2"/>
  <c r="C274" i="5" s="1"/>
  <c r="D274" i="2"/>
  <c r="E274" i="2"/>
  <c r="R274" i="2" s="1"/>
  <c r="BB277" i="1" s="1"/>
  <c r="G274" i="2"/>
  <c r="H274" i="2"/>
  <c r="J274" i="2"/>
  <c r="L274" i="2"/>
  <c r="M274" i="2"/>
  <c r="N274" i="2"/>
  <c r="O274" i="2"/>
  <c r="P274" i="2"/>
  <c r="Q274" i="2"/>
  <c r="S274" i="2"/>
  <c r="T274" i="2"/>
  <c r="U274" i="2" s="1"/>
  <c r="V274" i="2"/>
  <c r="W274" i="2"/>
  <c r="X274" i="2" s="1"/>
  <c r="AB272" i="4" s="1"/>
  <c r="Z274" i="2"/>
  <c r="AA272" i="4" s="1"/>
  <c r="AA274" i="2"/>
  <c r="AB274" i="2"/>
  <c r="AH272" i="4" s="1"/>
  <c r="AE274" i="2"/>
  <c r="AF274" i="2"/>
  <c r="AJ272" i="4" s="1"/>
  <c r="AG274" i="2"/>
  <c r="AH274" i="2"/>
  <c r="A275" i="2"/>
  <c r="B273" i="4" s="1"/>
  <c r="B275" i="2"/>
  <c r="C273" i="4" s="1"/>
  <c r="C275" i="2"/>
  <c r="C275" i="5" s="1"/>
  <c r="D275" i="2"/>
  <c r="E275" i="2"/>
  <c r="G275" i="2"/>
  <c r="H275" i="2"/>
  <c r="J275" i="2"/>
  <c r="L275" i="2"/>
  <c r="M275" i="2"/>
  <c r="N275" i="2"/>
  <c r="O275" i="2"/>
  <c r="P275" i="2"/>
  <c r="Q275" i="2"/>
  <c r="S275" i="2"/>
  <c r="T275" i="2"/>
  <c r="U275" i="2" s="1"/>
  <c r="V275" i="2"/>
  <c r="W275" i="2"/>
  <c r="X275" i="2" s="1"/>
  <c r="AB273" i="4" s="1"/>
  <c r="Z275" i="2"/>
  <c r="AA273" i="4" s="1"/>
  <c r="AA275" i="2"/>
  <c r="AB275" i="2"/>
  <c r="AH273" i="4" s="1"/>
  <c r="AE275" i="2"/>
  <c r="AF275" i="2"/>
  <c r="AJ273" i="4" s="1"/>
  <c r="AG275" i="2"/>
  <c r="AH275" i="2"/>
  <c r="A276" i="2"/>
  <c r="B274" i="4" s="1"/>
  <c r="B276" i="2"/>
  <c r="C274" i="4" s="1"/>
  <c r="C276" i="2"/>
  <c r="C276" i="5" s="1"/>
  <c r="D276" i="2"/>
  <c r="E276" i="2"/>
  <c r="R276" i="2" s="1"/>
  <c r="G276" i="2"/>
  <c r="H276" i="2"/>
  <c r="J276" i="2"/>
  <c r="L276" i="2"/>
  <c r="M276" i="2"/>
  <c r="N276" i="2"/>
  <c r="O276" i="2"/>
  <c r="P276" i="2"/>
  <c r="Q276" i="2"/>
  <c r="S276" i="2"/>
  <c r="T276" i="2"/>
  <c r="U276" i="2" s="1"/>
  <c r="V276" i="2"/>
  <c r="W276" i="2"/>
  <c r="X276" i="2" s="1"/>
  <c r="AB274" i="4" s="1"/>
  <c r="Z276" i="2"/>
  <c r="AA274" i="4" s="1"/>
  <c r="AA276" i="2"/>
  <c r="AB276" i="2"/>
  <c r="AH274" i="4" s="1"/>
  <c r="AE276" i="2"/>
  <c r="AF276" i="2"/>
  <c r="AJ274" i="4" s="1"/>
  <c r="AG276" i="2"/>
  <c r="AH276" i="2"/>
  <c r="A277" i="2"/>
  <c r="B275" i="4" s="1"/>
  <c r="B277" i="2"/>
  <c r="C275" i="4" s="1"/>
  <c r="C277" i="2"/>
  <c r="C277" i="5" s="1"/>
  <c r="D277" i="2"/>
  <c r="E277" i="2"/>
  <c r="G277" i="2"/>
  <c r="H277" i="2"/>
  <c r="J277" i="2"/>
  <c r="L277" i="2"/>
  <c r="M277" i="2"/>
  <c r="N277" i="2"/>
  <c r="O277" i="2"/>
  <c r="P277" i="2"/>
  <c r="Q277" i="2"/>
  <c r="S277" i="2"/>
  <c r="T277" i="2"/>
  <c r="U277" i="2" s="1"/>
  <c r="V277" i="2"/>
  <c r="W277" i="2"/>
  <c r="X277" i="2" s="1"/>
  <c r="AB275" i="4" s="1"/>
  <c r="Z277" i="2"/>
  <c r="AA275" i="4" s="1"/>
  <c r="AA277" i="2"/>
  <c r="AB277" i="2"/>
  <c r="AH275" i="4" s="1"/>
  <c r="AE277" i="2"/>
  <c r="AF277" i="2"/>
  <c r="AJ275" i="4" s="1"/>
  <c r="AG277" i="2"/>
  <c r="AH277" i="2"/>
  <c r="A278" i="2"/>
  <c r="B276" i="4" s="1"/>
  <c r="B278" i="2"/>
  <c r="C276" i="4" s="1"/>
  <c r="C278" i="2"/>
  <c r="C278" i="5" s="1"/>
  <c r="D278" i="2"/>
  <c r="E278" i="2"/>
  <c r="BC281" i="1" s="1"/>
  <c r="G278" i="2"/>
  <c r="H278" i="2"/>
  <c r="J278" i="2"/>
  <c r="L278" i="2"/>
  <c r="M278" i="2"/>
  <c r="N278" i="2"/>
  <c r="O278" i="2"/>
  <c r="P278" i="2"/>
  <c r="Q278" i="2"/>
  <c r="S278" i="2"/>
  <c r="T278" i="2"/>
  <c r="U278" i="2" s="1"/>
  <c r="V278" i="2"/>
  <c r="W278" i="2"/>
  <c r="X278" i="2" s="1"/>
  <c r="AB276" i="4" s="1"/>
  <c r="Z278" i="2"/>
  <c r="AA276" i="4" s="1"/>
  <c r="AA278" i="2"/>
  <c r="AB278" i="2"/>
  <c r="AH276" i="4" s="1"/>
  <c r="AE278" i="2"/>
  <c r="AF278" i="2"/>
  <c r="AJ276" i="4" s="1"/>
  <c r="AG278" i="2"/>
  <c r="AH278" i="2"/>
  <c r="A279" i="2"/>
  <c r="B277" i="4" s="1"/>
  <c r="B279" i="2"/>
  <c r="C277" i="4" s="1"/>
  <c r="C279" i="2"/>
  <c r="C279" i="5" s="1"/>
  <c r="D279" i="2"/>
  <c r="E279" i="2"/>
  <c r="G279" i="2"/>
  <c r="H279" i="2"/>
  <c r="J279" i="2"/>
  <c r="L279" i="2"/>
  <c r="M279" i="2"/>
  <c r="N279" i="2"/>
  <c r="O279" i="2"/>
  <c r="P279" i="2"/>
  <c r="Q279" i="2"/>
  <c r="S279" i="2"/>
  <c r="T279" i="2"/>
  <c r="U279" i="2" s="1"/>
  <c r="V279" i="2"/>
  <c r="W279" i="2"/>
  <c r="X279" i="2" s="1"/>
  <c r="AB277" i="4" s="1"/>
  <c r="Z279" i="2"/>
  <c r="AA277" i="4" s="1"/>
  <c r="AA279" i="2"/>
  <c r="AB279" i="2"/>
  <c r="AH277" i="4" s="1"/>
  <c r="AE279" i="2"/>
  <c r="AF279" i="2"/>
  <c r="AJ277" i="4" s="1"/>
  <c r="AG279" i="2"/>
  <c r="AH279" i="2"/>
  <c r="A280" i="2"/>
  <c r="B278" i="4" s="1"/>
  <c r="B280" i="2"/>
  <c r="C278" i="4" s="1"/>
  <c r="C280" i="2"/>
  <c r="C280" i="5" s="1"/>
  <c r="D280" i="2"/>
  <c r="E280" i="2"/>
  <c r="G280" i="2"/>
  <c r="H280" i="2"/>
  <c r="J280" i="2"/>
  <c r="L280" i="2"/>
  <c r="M280" i="2"/>
  <c r="N280" i="2"/>
  <c r="O280" i="2"/>
  <c r="P280" i="2"/>
  <c r="Q280" i="2"/>
  <c r="S280" i="2"/>
  <c r="T280" i="2"/>
  <c r="U280" i="2" s="1"/>
  <c r="V280" i="2"/>
  <c r="W280" i="2"/>
  <c r="X280" i="2" s="1"/>
  <c r="AB278" i="4" s="1"/>
  <c r="Z280" i="2"/>
  <c r="AA278" i="4" s="1"/>
  <c r="AA280" i="2"/>
  <c r="AB280" i="2"/>
  <c r="AH278" i="4" s="1"/>
  <c r="AE280" i="2"/>
  <c r="AF280" i="2"/>
  <c r="AJ278" i="4" s="1"/>
  <c r="AG280" i="2"/>
  <c r="AH280" i="2"/>
  <c r="A281" i="2"/>
  <c r="B279" i="4" s="1"/>
  <c r="B281" i="2"/>
  <c r="C279" i="4" s="1"/>
  <c r="C281" i="2"/>
  <c r="C281" i="5" s="1"/>
  <c r="D281" i="2"/>
  <c r="E281" i="2"/>
  <c r="G281" i="2"/>
  <c r="H281" i="2"/>
  <c r="J281" i="2"/>
  <c r="L281" i="2"/>
  <c r="M281" i="2"/>
  <c r="N281" i="2"/>
  <c r="O281" i="2"/>
  <c r="P281" i="2"/>
  <c r="Q281" i="2"/>
  <c r="S281" i="2"/>
  <c r="T281" i="2"/>
  <c r="U281" i="2" s="1"/>
  <c r="V281" i="2"/>
  <c r="W281" i="2"/>
  <c r="X281" i="2" s="1"/>
  <c r="AB279" i="4" s="1"/>
  <c r="Z281" i="2"/>
  <c r="AA279" i="4" s="1"/>
  <c r="AA281" i="2"/>
  <c r="AB281" i="2"/>
  <c r="AH279" i="4" s="1"/>
  <c r="AE281" i="2"/>
  <c r="AF281" i="2"/>
  <c r="AJ279" i="4" s="1"/>
  <c r="AG281" i="2"/>
  <c r="AH281" i="2"/>
  <c r="A282" i="2"/>
  <c r="B280" i="4" s="1"/>
  <c r="B282" i="2"/>
  <c r="C280" i="4" s="1"/>
  <c r="C282" i="2"/>
  <c r="C282" i="5" s="1"/>
  <c r="D282" i="2"/>
  <c r="E282" i="2"/>
  <c r="G282" i="2"/>
  <c r="H282" i="2"/>
  <c r="J282" i="2"/>
  <c r="L282" i="2"/>
  <c r="M282" i="2"/>
  <c r="N282" i="2"/>
  <c r="O282" i="2"/>
  <c r="P282" i="2"/>
  <c r="Q282" i="2"/>
  <c r="S282" i="2"/>
  <c r="T282" i="2"/>
  <c r="U282" i="2" s="1"/>
  <c r="V282" i="2"/>
  <c r="W282" i="2"/>
  <c r="X282" i="2" s="1"/>
  <c r="AB280" i="4" s="1"/>
  <c r="Z282" i="2"/>
  <c r="AA280" i="4" s="1"/>
  <c r="AA282" i="2"/>
  <c r="AB282" i="2"/>
  <c r="AH280" i="4" s="1"/>
  <c r="AE282" i="2"/>
  <c r="AF282" i="2"/>
  <c r="AJ280" i="4" s="1"/>
  <c r="AG282" i="2"/>
  <c r="AH282" i="2"/>
  <c r="A283" i="2"/>
  <c r="B281" i="4" s="1"/>
  <c r="B283" i="2"/>
  <c r="C281" i="4" s="1"/>
  <c r="C283" i="2"/>
  <c r="C283" i="5" s="1"/>
  <c r="D283" i="2"/>
  <c r="E283" i="2"/>
  <c r="G283" i="2"/>
  <c r="H283" i="2"/>
  <c r="J283" i="2"/>
  <c r="L283" i="2"/>
  <c r="M283" i="2"/>
  <c r="N283" i="2"/>
  <c r="O283" i="2"/>
  <c r="P283" i="2"/>
  <c r="Q283" i="2"/>
  <c r="S283" i="2"/>
  <c r="T283" i="2"/>
  <c r="U283" i="2" s="1"/>
  <c r="V283" i="2"/>
  <c r="W283" i="2"/>
  <c r="X283" i="2" s="1"/>
  <c r="AB281" i="4" s="1"/>
  <c r="Z283" i="2"/>
  <c r="AA281" i="4" s="1"/>
  <c r="AA283" i="2"/>
  <c r="AB283" i="2"/>
  <c r="AH281" i="4" s="1"/>
  <c r="AE283" i="2"/>
  <c r="AF283" i="2"/>
  <c r="AJ281" i="4" s="1"/>
  <c r="AG283" i="2"/>
  <c r="AH283" i="2"/>
  <c r="A284" i="2"/>
  <c r="B282" i="4" s="1"/>
  <c r="B284" i="2"/>
  <c r="C282" i="4" s="1"/>
  <c r="C284" i="2"/>
  <c r="C284" i="5" s="1"/>
  <c r="D284" i="2"/>
  <c r="E284" i="2"/>
  <c r="BC287" i="1" s="1"/>
  <c r="G284" i="2"/>
  <c r="H284" i="2"/>
  <c r="J284" i="2"/>
  <c r="L284" i="2"/>
  <c r="M284" i="2"/>
  <c r="N284" i="2"/>
  <c r="O284" i="2"/>
  <c r="P284" i="2"/>
  <c r="Q284" i="2"/>
  <c r="S284" i="2"/>
  <c r="T284" i="2"/>
  <c r="U284" i="2" s="1"/>
  <c r="V284" i="2"/>
  <c r="W284" i="2"/>
  <c r="X284" i="2" s="1"/>
  <c r="AB282" i="4" s="1"/>
  <c r="Z284" i="2"/>
  <c r="AA282" i="4" s="1"/>
  <c r="AA284" i="2"/>
  <c r="AB284" i="2"/>
  <c r="AH282" i="4" s="1"/>
  <c r="AE284" i="2"/>
  <c r="AF284" i="2"/>
  <c r="AJ282" i="4" s="1"/>
  <c r="AG284" i="2"/>
  <c r="AH284" i="2"/>
  <c r="A285" i="2"/>
  <c r="B283" i="4" s="1"/>
  <c r="B285" i="2"/>
  <c r="C283" i="4" s="1"/>
  <c r="C285" i="2"/>
  <c r="C285" i="5" s="1"/>
  <c r="D285" i="2"/>
  <c r="E285" i="2"/>
  <c r="BC288" i="1" s="1"/>
  <c r="G285" i="2"/>
  <c r="H285" i="2"/>
  <c r="J285" i="2"/>
  <c r="L285" i="2"/>
  <c r="M285" i="2"/>
  <c r="N285" i="2"/>
  <c r="O285" i="2"/>
  <c r="P285" i="2"/>
  <c r="Q285" i="2"/>
  <c r="S285" i="2"/>
  <c r="T285" i="2"/>
  <c r="U285" i="2" s="1"/>
  <c r="V285" i="2"/>
  <c r="W285" i="2"/>
  <c r="X285" i="2" s="1"/>
  <c r="AB283" i="4" s="1"/>
  <c r="Z285" i="2"/>
  <c r="AA283" i="4" s="1"/>
  <c r="AA285" i="2"/>
  <c r="AB285" i="2"/>
  <c r="AH283" i="4" s="1"/>
  <c r="AE285" i="2"/>
  <c r="AF285" i="2"/>
  <c r="AJ283" i="4" s="1"/>
  <c r="AG285" i="2"/>
  <c r="AH285" i="2"/>
  <c r="A286" i="2"/>
  <c r="B284" i="4" s="1"/>
  <c r="B286" i="2"/>
  <c r="C284" i="4" s="1"/>
  <c r="C286" i="2"/>
  <c r="C286" i="5" s="1"/>
  <c r="D286" i="2"/>
  <c r="E286" i="2"/>
  <c r="G286" i="2"/>
  <c r="H286" i="2"/>
  <c r="J286" i="2"/>
  <c r="L286" i="2"/>
  <c r="M286" i="2"/>
  <c r="N286" i="2"/>
  <c r="O286" i="2"/>
  <c r="P286" i="2"/>
  <c r="Q286" i="2"/>
  <c r="S286" i="2"/>
  <c r="T286" i="2"/>
  <c r="U286" i="2" s="1"/>
  <c r="V286" i="2"/>
  <c r="W286" i="2"/>
  <c r="X286" i="2" s="1"/>
  <c r="AB284" i="4" s="1"/>
  <c r="Z286" i="2"/>
  <c r="AA284" i="4" s="1"/>
  <c r="AA286" i="2"/>
  <c r="AB286" i="2"/>
  <c r="AH284" i="4" s="1"/>
  <c r="AE286" i="2"/>
  <c r="AF286" i="2"/>
  <c r="AJ284" i="4" s="1"/>
  <c r="AG286" i="2"/>
  <c r="AH286" i="2"/>
  <c r="A287" i="2"/>
  <c r="B285" i="4" s="1"/>
  <c r="B287" i="2"/>
  <c r="C285" i="4" s="1"/>
  <c r="C287" i="2"/>
  <c r="C287" i="5" s="1"/>
  <c r="D287" i="2"/>
  <c r="E287" i="2"/>
  <c r="G287" i="2"/>
  <c r="H287" i="2"/>
  <c r="J287" i="2"/>
  <c r="L287" i="2"/>
  <c r="M287" i="2"/>
  <c r="N287" i="2"/>
  <c r="O287" i="2"/>
  <c r="P287" i="2"/>
  <c r="Q287" i="2"/>
  <c r="S287" i="2"/>
  <c r="T287" i="2"/>
  <c r="U287" i="2" s="1"/>
  <c r="V287" i="2"/>
  <c r="W287" i="2"/>
  <c r="X287" i="2" s="1"/>
  <c r="AB285" i="4" s="1"/>
  <c r="Z287" i="2"/>
  <c r="AA285" i="4" s="1"/>
  <c r="AA287" i="2"/>
  <c r="AB287" i="2"/>
  <c r="AH285" i="4" s="1"/>
  <c r="AE287" i="2"/>
  <c r="AF287" i="2"/>
  <c r="AJ285" i="4" s="1"/>
  <c r="AG287" i="2"/>
  <c r="AH287" i="2"/>
  <c r="A288" i="2"/>
  <c r="B286" i="4" s="1"/>
  <c r="B288" i="2"/>
  <c r="C286" i="4" s="1"/>
  <c r="C288" i="2"/>
  <c r="C288" i="5" s="1"/>
  <c r="D288" i="2"/>
  <c r="E288" i="2"/>
  <c r="G288" i="2"/>
  <c r="H288" i="2"/>
  <c r="J288" i="2"/>
  <c r="L288" i="2"/>
  <c r="M288" i="2"/>
  <c r="N288" i="2"/>
  <c r="O288" i="2"/>
  <c r="P288" i="2"/>
  <c r="Q288" i="2"/>
  <c r="S288" i="2"/>
  <c r="T288" i="2"/>
  <c r="U288" i="2" s="1"/>
  <c r="V288" i="2"/>
  <c r="W288" i="2"/>
  <c r="X288" i="2" s="1"/>
  <c r="AB286" i="4" s="1"/>
  <c r="Z288" i="2"/>
  <c r="AA286" i="4" s="1"/>
  <c r="AA288" i="2"/>
  <c r="AB288" i="2"/>
  <c r="AH286" i="4" s="1"/>
  <c r="AE288" i="2"/>
  <c r="AF288" i="2"/>
  <c r="AJ286" i="4" s="1"/>
  <c r="AG288" i="2"/>
  <c r="AH288" i="2"/>
  <c r="A289" i="2"/>
  <c r="B287" i="4" s="1"/>
  <c r="B289" i="2"/>
  <c r="C287" i="4" s="1"/>
  <c r="C289" i="2"/>
  <c r="C289" i="5" s="1"/>
  <c r="D289" i="2"/>
  <c r="E289" i="2"/>
  <c r="BC292" i="1" s="1"/>
  <c r="G289" i="2"/>
  <c r="H289" i="2"/>
  <c r="J289" i="2"/>
  <c r="L289" i="2"/>
  <c r="M289" i="2"/>
  <c r="N289" i="2"/>
  <c r="O289" i="2"/>
  <c r="P289" i="2"/>
  <c r="Q289" i="2"/>
  <c r="S289" i="2"/>
  <c r="T289" i="2"/>
  <c r="U289" i="2" s="1"/>
  <c r="V289" i="2"/>
  <c r="W289" i="2"/>
  <c r="X289" i="2" s="1"/>
  <c r="AB287" i="4" s="1"/>
  <c r="Z289" i="2"/>
  <c r="AA287" i="4" s="1"/>
  <c r="AA289" i="2"/>
  <c r="AB289" i="2"/>
  <c r="AH287" i="4" s="1"/>
  <c r="AE289" i="2"/>
  <c r="AF289" i="2"/>
  <c r="AJ287" i="4" s="1"/>
  <c r="AG289" i="2"/>
  <c r="AH289" i="2"/>
  <c r="A290" i="2"/>
  <c r="B288" i="4" s="1"/>
  <c r="B290" i="2"/>
  <c r="C288" i="4" s="1"/>
  <c r="C290" i="2"/>
  <c r="C290" i="5" s="1"/>
  <c r="D290" i="2"/>
  <c r="E290" i="2"/>
  <c r="G290" i="2"/>
  <c r="H290" i="2"/>
  <c r="J290" i="2"/>
  <c r="L290" i="2"/>
  <c r="M290" i="2"/>
  <c r="N290" i="2"/>
  <c r="O290" i="2"/>
  <c r="P290" i="2"/>
  <c r="Q290" i="2"/>
  <c r="S290" i="2"/>
  <c r="T290" i="2"/>
  <c r="U290" i="2" s="1"/>
  <c r="V290" i="2"/>
  <c r="W290" i="2"/>
  <c r="X290" i="2" s="1"/>
  <c r="AB288" i="4" s="1"/>
  <c r="Z290" i="2"/>
  <c r="AA288" i="4" s="1"/>
  <c r="AA290" i="2"/>
  <c r="AB290" i="2"/>
  <c r="AH288" i="4" s="1"/>
  <c r="AE290" i="2"/>
  <c r="AF290" i="2"/>
  <c r="AJ288" i="4" s="1"/>
  <c r="AG290" i="2"/>
  <c r="AH290" i="2"/>
  <c r="A291" i="2"/>
  <c r="B289" i="4" s="1"/>
  <c r="B291" i="2"/>
  <c r="C289" i="4" s="1"/>
  <c r="C291" i="2"/>
  <c r="C291" i="5" s="1"/>
  <c r="D291" i="2"/>
  <c r="E291" i="2"/>
  <c r="G291" i="2"/>
  <c r="H291" i="2"/>
  <c r="J291" i="2"/>
  <c r="L291" i="2"/>
  <c r="M291" i="2"/>
  <c r="N291" i="2"/>
  <c r="O291" i="2"/>
  <c r="P291" i="2"/>
  <c r="Q291" i="2"/>
  <c r="S291" i="2"/>
  <c r="T291" i="2"/>
  <c r="U291" i="2" s="1"/>
  <c r="V291" i="2"/>
  <c r="W291" i="2"/>
  <c r="X291" i="2" s="1"/>
  <c r="AB289" i="4" s="1"/>
  <c r="Z291" i="2"/>
  <c r="AA289" i="4" s="1"/>
  <c r="AA291" i="2"/>
  <c r="AB291" i="2"/>
  <c r="AH289" i="4" s="1"/>
  <c r="AE291" i="2"/>
  <c r="AF291" i="2"/>
  <c r="AJ289" i="4" s="1"/>
  <c r="AG291" i="2"/>
  <c r="AH291" i="2"/>
  <c r="A292" i="2"/>
  <c r="B290" i="4" s="1"/>
  <c r="B292" i="2"/>
  <c r="C290" i="4" s="1"/>
  <c r="C292" i="2"/>
  <c r="C292" i="5" s="1"/>
  <c r="D292" i="2"/>
  <c r="E292" i="2"/>
  <c r="BC295" i="1" s="1"/>
  <c r="G292" i="2"/>
  <c r="H292" i="2"/>
  <c r="J292" i="2"/>
  <c r="L292" i="2"/>
  <c r="M292" i="2"/>
  <c r="N292" i="2"/>
  <c r="O292" i="2"/>
  <c r="P292" i="2"/>
  <c r="Q292" i="2"/>
  <c r="S292" i="2"/>
  <c r="T292" i="2"/>
  <c r="U292" i="2" s="1"/>
  <c r="V292" i="2"/>
  <c r="W292" i="2"/>
  <c r="X292" i="2" s="1"/>
  <c r="AB290" i="4" s="1"/>
  <c r="Z292" i="2"/>
  <c r="AA290" i="4" s="1"/>
  <c r="AA292" i="2"/>
  <c r="AB292" i="2"/>
  <c r="AH290" i="4" s="1"/>
  <c r="AE292" i="2"/>
  <c r="AF292" i="2"/>
  <c r="AJ290" i="4" s="1"/>
  <c r="AG292" i="2"/>
  <c r="AH292" i="2"/>
  <c r="A293" i="2"/>
  <c r="B291" i="4" s="1"/>
  <c r="B293" i="2"/>
  <c r="C291" i="4" s="1"/>
  <c r="C293" i="2"/>
  <c r="C293" i="5" s="1"/>
  <c r="D293" i="2"/>
  <c r="E293" i="2"/>
  <c r="G293" i="2"/>
  <c r="H293" i="2"/>
  <c r="J293" i="2"/>
  <c r="L293" i="2"/>
  <c r="M293" i="2"/>
  <c r="N293" i="2"/>
  <c r="O293" i="2"/>
  <c r="P293" i="2"/>
  <c r="Q293" i="2"/>
  <c r="S293" i="2"/>
  <c r="T293" i="2"/>
  <c r="U293" i="2" s="1"/>
  <c r="V293" i="2"/>
  <c r="W293" i="2"/>
  <c r="X293" i="2" s="1"/>
  <c r="AB291" i="4" s="1"/>
  <c r="Z293" i="2"/>
  <c r="AA291" i="4" s="1"/>
  <c r="AA293" i="2"/>
  <c r="AB293" i="2"/>
  <c r="AH291" i="4" s="1"/>
  <c r="AE293" i="2"/>
  <c r="AF293" i="2"/>
  <c r="AJ291" i="4" s="1"/>
  <c r="AG293" i="2"/>
  <c r="AH293" i="2"/>
  <c r="A294" i="2"/>
  <c r="B292" i="4" s="1"/>
  <c r="B294" i="2"/>
  <c r="C292" i="4" s="1"/>
  <c r="C294" i="2"/>
  <c r="C294" i="5" s="1"/>
  <c r="D294" i="2"/>
  <c r="E294" i="2"/>
  <c r="G294" i="2"/>
  <c r="H294" i="2"/>
  <c r="J294" i="2"/>
  <c r="L294" i="2"/>
  <c r="M294" i="2"/>
  <c r="N294" i="2"/>
  <c r="O294" i="2"/>
  <c r="P294" i="2"/>
  <c r="Q294" i="2"/>
  <c r="S294" i="2"/>
  <c r="T294" i="2"/>
  <c r="U294" i="2" s="1"/>
  <c r="V294" i="2"/>
  <c r="W294" i="2"/>
  <c r="X294" i="2" s="1"/>
  <c r="AB292" i="4" s="1"/>
  <c r="Z294" i="2"/>
  <c r="AA292" i="4" s="1"/>
  <c r="AA294" i="2"/>
  <c r="AB294" i="2"/>
  <c r="AH292" i="4" s="1"/>
  <c r="AE294" i="2"/>
  <c r="AF294" i="2"/>
  <c r="AJ292" i="4" s="1"/>
  <c r="AG294" i="2"/>
  <c r="AH294" i="2"/>
  <c r="A295" i="2"/>
  <c r="B293" i="4" s="1"/>
  <c r="B295" i="2"/>
  <c r="C293" i="4" s="1"/>
  <c r="C295" i="2"/>
  <c r="C295" i="5" s="1"/>
  <c r="D295" i="2"/>
  <c r="E295" i="2"/>
  <c r="G295" i="2"/>
  <c r="H295" i="2"/>
  <c r="J295" i="2"/>
  <c r="L295" i="2"/>
  <c r="M295" i="2"/>
  <c r="N295" i="2"/>
  <c r="O295" i="2"/>
  <c r="P295" i="2"/>
  <c r="Q295" i="2"/>
  <c r="S295" i="2"/>
  <c r="T295" i="2"/>
  <c r="U295" i="2" s="1"/>
  <c r="V295" i="2"/>
  <c r="W295" i="2"/>
  <c r="X295" i="2" s="1"/>
  <c r="AB293" i="4" s="1"/>
  <c r="Z295" i="2"/>
  <c r="AA293" i="4" s="1"/>
  <c r="AA295" i="2"/>
  <c r="AB295" i="2"/>
  <c r="AH293" i="4" s="1"/>
  <c r="AE295" i="2"/>
  <c r="AF295" i="2"/>
  <c r="AJ293" i="4" s="1"/>
  <c r="AG295" i="2"/>
  <c r="AH295" i="2"/>
  <c r="A296" i="2"/>
  <c r="B294" i="4" s="1"/>
  <c r="B296" i="2"/>
  <c r="C294" i="4" s="1"/>
  <c r="C296" i="2"/>
  <c r="C296" i="5" s="1"/>
  <c r="D296" i="2"/>
  <c r="E296" i="2"/>
  <c r="G296" i="2"/>
  <c r="H296" i="2"/>
  <c r="J296" i="2"/>
  <c r="L296" i="2"/>
  <c r="M296" i="2"/>
  <c r="N296" i="2"/>
  <c r="O296" i="2"/>
  <c r="P296" i="2"/>
  <c r="Q296" i="2"/>
  <c r="S296" i="2"/>
  <c r="T296" i="2"/>
  <c r="U296" i="2" s="1"/>
  <c r="V296" i="2"/>
  <c r="W296" i="2"/>
  <c r="X296" i="2" s="1"/>
  <c r="AB294" i="4" s="1"/>
  <c r="Z296" i="2"/>
  <c r="AA294" i="4" s="1"/>
  <c r="AA296" i="2"/>
  <c r="AB296" i="2"/>
  <c r="AH294" i="4" s="1"/>
  <c r="AE296" i="2"/>
  <c r="AF296" i="2"/>
  <c r="AJ294" i="4" s="1"/>
  <c r="AG296" i="2"/>
  <c r="AH296" i="2"/>
  <c r="A297" i="2"/>
  <c r="B295" i="4" s="1"/>
  <c r="B297" i="2"/>
  <c r="C295" i="4" s="1"/>
  <c r="C297" i="2"/>
  <c r="C297" i="5" s="1"/>
  <c r="D297" i="2"/>
  <c r="E297" i="2"/>
  <c r="G297" i="2"/>
  <c r="H297" i="2"/>
  <c r="J297" i="2"/>
  <c r="L297" i="2"/>
  <c r="M297" i="2"/>
  <c r="N297" i="2"/>
  <c r="O297" i="2"/>
  <c r="P297" i="2"/>
  <c r="Q297" i="2"/>
  <c r="S297" i="2"/>
  <c r="T297" i="2"/>
  <c r="U297" i="2" s="1"/>
  <c r="V297" i="2"/>
  <c r="W297" i="2"/>
  <c r="X297" i="2" s="1"/>
  <c r="AB295" i="4" s="1"/>
  <c r="Z297" i="2"/>
  <c r="AA295" i="4" s="1"/>
  <c r="AA297" i="2"/>
  <c r="AB297" i="2"/>
  <c r="AH295" i="4" s="1"/>
  <c r="AE297" i="2"/>
  <c r="AF297" i="2"/>
  <c r="AJ295" i="4" s="1"/>
  <c r="AG297" i="2"/>
  <c r="AH297" i="2"/>
  <c r="A298" i="2"/>
  <c r="B296" i="4" s="1"/>
  <c r="B298" i="2"/>
  <c r="C296" i="4" s="1"/>
  <c r="C298" i="2"/>
  <c r="C298" i="5" s="1"/>
  <c r="D298" i="2"/>
  <c r="E298" i="2"/>
  <c r="G298" i="2"/>
  <c r="H298" i="2"/>
  <c r="J298" i="2"/>
  <c r="L298" i="2"/>
  <c r="M298" i="2"/>
  <c r="N298" i="2"/>
  <c r="O298" i="2"/>
  <c r="P298" i="2"/>
  <c r="Q298" i="2"/>
  <c r="S298" i="2"/>
  <c r="T298" i="2"/>
  <c r="U298" i="2" s="1"/>
  <c r="V298" i="2"/>
  <c r="W298" i="2"/>
  <c r="X298" i="2" s="1"/>
  <c r="AB296" i="4" s="1"/>
  <c r="Z298" i="2"/>
  <c r="AA296" i="4" s="1"/>
  <c r="AA298" i="2"/>
  <c r="AB298" i="2"/>
  <c r="AH296" i="4" s="1"/>
  <c r="AE298" i="2"/>
  <c r="AF298" i="2"/>
  <c r="AJ296" i="4" s="1"/>
  <c r="AG298" i="2"/>
  <c r="AH298" i="2"/>
  <c r="A299" i="2"/>
  <c r="B297" i="4" s="1"/>
  <c r="B299" i="2"/>
  <c r="C297" i="4" s="1"/>
  <c r="C299" i="2"/>
  <c r="C299" i="5" s="1"/>
  <c r="D299" i="2"/>
  <c r="E299" i="2"/>
  <c r="G299" i="2"/>
  <c r="H299" i="2"/>
  <c r="J299" i="2"/>
  <c r="L299" i="2"/>
  <c r="M299" i="2"/>
  <c r="N299" i="2"/>
  <c r="O299" i="2"/>
  <c r="P299" i="2"/>
  <c r="Q299" i="2"/>
  <c r="S299" i="2"/>
  <c r="T299" i="2"/>
  <c r="U299" i="2" s="1"/>
  <c r="V299" i="2"/>
  <c r="W299" i="2"/>
  <c r="X299" i="2" s="1"/>
  <c r="AB297" i="4" s="1"/>
  <c r="Z299" i="2"/>
  <c r="AA297" i="4" s="1"/>
  <c r="AA299" i="2"/>
  <c r="AB299" i="2"/>
  <c r="AH297" i="4" s="1"/>
  <c r="AE299" i="2"/>
  <c r="AF299" i="2"/>
  <c r="AJ297" i="4" s="1"/>
  <c r="AG299" i="2"/>
  <c r="AH299" i="2"/>
  <c r="A300" i="2"/>
  <c r="B298" i="4" s="1"/>
  <c r="B300" i="2"/>
  <c r="C298" i="4" s="1"/>
  <c r="C300" i="2"/>
  <c r="C300" i="5" s="1"/>
  <c r="D300" i="2"/>
  <c r="E300" i="2"/>
  <c r="G300" i="2"/>
  <c r="H300" i="2"/>
  <c r="J300" i="2"/>
  <c r="L300" i="2"/>
  <c r="M300" i="2"/>
  <c r="N300" i="2"/>
  <c r="O300" i="2"/>
  <c r="P300" i="2"/>
  <c r="Q300" i="2"/>
  <c r="S300" i="2"/>
  <c r="T300" i="2"/>
  <c r="U300" i="2" s="1"/>
  <c r="V300" i="2"/>
  <c r="W300" i="2"/>
  <c r="X300" i="2" s="1"/>
  <c r="AB298" i="4" s="1"/>
  <c r="Z300" i="2"/>
  <c r="AA298" i="4" s="1"/>
  <c r="AA300" i="2"/>
  <c r="AB300" i="2"/>
  <c r="AH298" i="4" s="1"/>
  <c r="AE300" i="2"/>
  <c r="AF300" i="2"/>
  <c r="AJ298" i="4" s="1"/>
  <c r="AG300" i="2"/>
  <c r="AH300" i="2"/>
  <c r="A301" i="2"/>
  <c r="B299" i="4" s="1"/>
  <c r="B301" i="2"/>
  <c r="C299" i="4" s="1"/>
  <c r="C301" i="2"/>
  <c r="C301" i="5" s="1"/>
  <c r="D301" i="2"/>
  <c r="E301" i="2"/>
  <c r="G301" i="2"/>
  <c r="H301" i="2"/>
  <c r="J301" i="2"/>
  <c r="L301" i="2"/>
  <c r="M301" i="2"/>
  <c r="N301" i="2"/>
  <c r="O301" i="2"/>
  <c r="P301" i="2"/>
  <c r="Q301" i="2"/>
  <c r="S301" i="2"/>
  <c r="T301" i="2"/>
  <c r="U301" i="2" s="1"/>
  <c r="V301" i="2"/>
  <c r="W301" i="2"/>
  <c r="X301" i="2" s="1"/>
  <c r="AB299" i="4" s="1"/>
  <c r="Z301" i="2"/>
  <c r="AA299" i="4" s="1"/>
  <c r="AA301" i="2"/>
  <c r="AB301" i="2"/>
  <c r="AH299" i="4" s="1"/>
  <c r="AE301" i="2"/>
  <c r="AF301" i="2"/>
  <c r="AJ299" i="4" s="1"/>
  <c r="AG301" i="2"/>
  <c r="AH301" i="2"/>
  <c r="A302" i="2"/>
  <c r="B300" i="4" s="1"/>
  <c r="B302" i="2"/>
  <c r="C300" i="4" s="1"/>
  <c r="C302" i="2"/>
  <c r="C302" i="5" s="1"/>
  <c r="D302" i="2"/>
  <c r="E302" i="2"/>
  <c r="BC305" i="1" s="1"/>
  <c r="G302" i="2"/>
  <c r="H302" i="2"/>
  <c r="J302" i="2"/>
  <c r="L302" i="2"/>
  <c r="M302" i="2"/>
  <c r="N302" i="2"/>
  <c r="O302" i="2"/>
  <c r="P302" i="2"/>
  <c r="Q302" i="2"/>
  <c r="S302" i="2"/>
  <c r="T302" i="2"/>
  <c r="U302" i="2" s="1"/>
  <c r="V302" i="2"/>
  <c r="W302" i="2"/>
  <c r="X302" i="2" s="1"/>
  <c r="AB300" i="4" s="1"/>
  <c r="Z302" i="2"/>
  <c r="AA300" i="4" s="1"/>
  <c r="AA302" i="2"/>
  <c r="AB302" i="2"/>
  <c r="AH300" i="4" s="1"/>
  <c r="AE302" i="2"/>
  <c r="AF302" i="2"/>
  <c r="AJ300" i="4" s="1"/>
  <c r="AG302" i="2"/>
  <c r="AH302" i="2"/>
  <c r="A303" i="2"/>
  <c r="B301" i="4" s="1"/>
  <c r="B303" i="2"/>
  <c r="C301" i="4" s="1"/>
  <c r="C303" i="2"/>
  <c r="C303" i="5" s="1"/>
  <c r="D303" i="2"/>
  <c r="E303" i="2"/>
  <c r="G303" i="2"/>
  <c r="H303" i="2"/>
  <c r="J303" i="2"/>
  <c r="L303" i="2"/>
  <c r="M303" i="2"/>
  <c r="N303" i="2"/>
  <c r="O303" i="2"/>
  <c r="P303" i="2"/>
  <c r="Q303" i="2"/>
  <c r="S303" i="2"/>
  <c r="T303" i="2"/>
  <c r="U303" i="2" s="1"/>
  <c r="V303" i="2"/>
  <c r="W303" i="2"/>
  <c r="X303" i="2" s="1"/>
  <c r="AB301" i="4" s="1"/>
  <c r="Z303" i="2"/>
  <c r="AA301" i="4" s="1"/>
  <c r="AA303" i="2"/>
  <c r="AB303" i="2"/>
  <c r="AH301" i="4" s="1"/>
  <c r="AE303" i="2"/>
  <c r="AF303" i="2"/>
  <c r="AJ301" i="4" s="1"/>
  <c r="AG303" i="2"/>
  <c r="AH303" i="2"/>
  <c r="A304" i="2"/>
  <c r="B302" i="4" s="1"/>
  <c r="B304" i="2"/>
  <c r="C302" i="4" s="1"/>
  <c r="C304" i="2"/>
  <c r="C304" i="5" s="1"/>
  <c r="D304" i="2"/>
  <c r="E304" i="2"/>
  <c r="G304" i="2"/>
  <c r="H304" i="2"/>
  <c r="J304" i="2"/>
  <c r="L304" i="2"/>
  <c r="M304" i="2"/>
  <c r="N304" i="2"/>
  <c r="O304" i="2"/>
  <c r="P304" i="2"/>
  <c r="Q304" i="2"/>
  <c r="S304" i="2"/>
  <c r="T304" i="2"/>
  <c r="U304" i="2" s="1"/>
  <c r="V304" i="2"/>
  <c r="W304" i="2"/>
  <c r="X304" i="2" s="1"/>
  <c r="AB302" i="4" s="1"/>
  <c r="Z304" i="2"/>
  <c r="AA302" i="4" s="1"/>
  <c r="AA304" i="2"/>
  <c r="AB304" i="2"/>
  <c r="AH302" i="4" s="1"/>
  <c r="AE304" i="2"/>
  <c r="AF304" i="2"/>
  <c r="AJ302" i="4" s="1"/>
  <c r="AG304" i="2"/>
  <c r="AH304" i="2"/>
  <c r="A305" i="2"/>
  <c r="B303" i="4" s="1"/>
  <c r="B305" i="2"/>
  <c r="C303" i="4" s="1"/>
  <c r="C305" i="2"/>
  <c r="C305" i="5" s="1"/>
  <c r="D305" i="2"/>
  <c r="E305" i="2"/>
  <c r="G305" i="2"/>
  <c r="H305" i="2"/>
  <c r="J305" i="2"/>
  <c r="L305" i="2"/>
  <c r="M305" i="2"/>
  <c r="N305" i="2"/>
  <c r="O305" i="2"/>
  <c r="P305" i="2"/>
  <c r="Q305" i="2"/>
  <c r="S305" i="2"/>
  <c r="T305" i="2"/>
  <c r="U305" i="2" s="1"/>
  <c r="V305" i="2"/>
  <c r="W305" i="2"/>
  <c r="X305" i="2" s="1"/>
  <c r="AB303" i="4" s="1"/>
  <c r="Z305" i="2"/>
  <c r="AA303" i="4" s="1"/>
  <c r="AA305" i="2"/>
  <c r="AB305" i="2"/>
  <c r="AH303" i="4" s="1"/>
  <c r="AE305" i="2"/>
  <c r="AF305" i="2"/>
  <c r="AJ303" i="4" s="1"/>
  <c r="AG305" i="2"/>
  <c r="AH305" i="2"/>
  <c r="A306" i="2"/>
  <c r="B304" i="4" s="1"/>
  <c r="B306" i="2"/>
  <c r="C304" i="4" s="1"/>
  <c r="C306" i="2"/>
  <c r="C306" i="5" s="1"/>
  <c r="D306" i="2"/>
  <c r="E306" i="2"/>
  <c r="G306" i="2"/>
  <c r="H306" i="2"/>
  <c r="J306" i="2"/>
  <c r="L306" i="2"/>
  <c r="M306" i="2"/>
  <c r="N306" i="2"/>
  <c r="O306" i="2"/>
  <c r="P306" i="2"/>
  <c r="Q306" i="2"/>
  <c r="S306" i="2"/>
  <c r="T306" i="2"/>
  <c r="U306" i="2" s="1"/>
  <c r="V306" i="2"/>
  <c r="W306" i="2"/>
  <c r="X306" i="2" s="1"/>
  <c r="AB304" i="4" s="1"/>
  <c r="Z306" i="2"/>
  <c r="AA304" i="4" s="1"/>
  <c r="AA306" i="2"/>
  <c r="AB306" i="2"/>
  <c r="AH304" i="4" s="1"/>
  <c r="AE306" i="2"/>
  <c r="AF306" i="2"/>
  <c r="AJ304" i="4" s="1"/>
  <c r="AG306" i="2"/>
  <c r="AH306" i="2"/>
  <c r="A307" i="2"/>
  <c r="B305" i="4" s="1"/>
  <c r="B307" i="2"/>
  <c r="C305" i="4" s="1"/>
  <c r="C307" i="2"/>
  <c r="C307" i="5" s="1"/>
  <c r="D307" i="2"/>
  <c r="E307" i="2"/>
  <c r="G307" i="2"/>
  <c r="H307" i="2"/>
  <c r="J307" i="2"/>
  <c r="L307" i="2"/>
  <c r="M307" i="2"/>
  <c r="N307" i="2"/>
  <c r="O307" i="2"/>
  <c r="P307" i="2"/>
  <c r="Q307" i="2"/>
  <c r="S307" i="2"/>
  <c r="T307" i="2"/>
  <c r="U307" i="2" s="1"/>
  <c r="V307" i="2"/>
  <c r="W307" i="2"/>
  <c r="X307" i="2" s="1"/>
  <c r="AB305" i="4" s="1"/>
  <c r="Z307" i="2"/>
  <c r="AA305" i="4" s="1"/>
  <c r="AA307" i="2"/>
  <c r="AB307" i="2"/>
  <c r="AH305" i="4" s="1"/>
  <c r="AE307" i="2"/>
  <c r="AF307" i="2"/>
  <c r="AJ305" i="4" s="1"/>
  <c r="AG307" i="2"/>
  <c r="AH307" i="2"/>
  <c r="A308" i="2"/>
  <c r="B306" i="4" s="1"/>
  <c r="B308" i="2"/>
  <c r="C306" i="4" s="1"/>
  <c r="C308" i="2"/>
  <c r="C308" i="5" s="1"/>
  <c r="D308" i="2"/>
  <c r="E308" i="2"/>
  <c r="BC311" i="1" s="1"/>
  <c r="G308" i="2"/>
  <c r="H308" i="2"/>
  <c r="J308" i="2"/>
  <c r="L308" i="2"/>
  <c r="M308" i="2"/>
  <c r="N308" i="2"/>
  <c r="O308" i="2"/>
  <c r="P308" i="2"/>
  <c r="Q308" i="2"/>
  <c r="S308" i="2"/>
  <c r="T308" i="2"/>
  <c r="U308" i="2" s="1"/>
  <c r="V308" i="2"/>
  <c r="W308" i="2"/>
  <c r="X308" i="2" s="1"/>
  <c r="AB306" i="4" s="1"/>
  <c r="Z308" i="2"/>
  <c r="AA306" i="4" s="1"/>
  <c r="AA308" i="2"/>
  <c r="AB308" i="2"/>
  <c r="AH306" i="4" s="1"/>
  <c r="AE308" i="2"/>
  <c r="AF308" i="2"/>
  <c r="AJ306" i="4" s="1"/>
  <c r="AG308" i="2"/>
  <c r="AH308" i="2"/>
  <c r="A309" i="2"/>
  <c r="B307" i="4" s="1"/>
  <c r="B309" i="2"/>
  <c r="C307" i="4" s="1"/>
  <c r="C309" i="2"/>
  <c r="C309" i="5" s="1"/>
  <c r="D309" i="2"/>
  <c r="E309" i="2"/>
  <c r="BC312" i="1" s="1"/>
  <c r="G309" i="2"/>
  <c r="H309" i="2"/>
  <c r="J309" i="2"/>
  <c r="L309" i="2"/>
  <c r="M309" i="2"/>
  <c r="N309" i="2"/>
  <c r="O309" i="2"/>
  <c r="P309" i="2"/>
  <c r="Q309" i="2"/>
  <c r="S309" i="2"/>
  <c r="T309" i="2"/>
  <c r="U309" i="2" s="1"/>
  <c r="V309" i="2"/>
  <c r="W309" i="2"/>
  <c r="X309" i="2" s="1"/>
  <c r="AB307" i="4" s="1"/>
  <c r="Z309" i="2"/>
  <c r="AA307" i="4" s="1"/>
  <c r="AA309" i="2"/>
  <c r="AB309" i="2"/>
  <c r="AH307" i="4" s="1"/>
  <c r="AE309" i="2"/>
  <c r="AF309" i="2"/>
  <c r="AJ307" i="4" s="1"/>
  <c r="AG309" i="2"/>
  <c r="AH309" i="2"/>
  <c r="A310" i="2"/>
  <c r="B308" i="4" s="1"/>
  <c r="B310" i="2"/>
  <c r="C308" i="4" s="1"/>
  <c r="C310" i="2"/>
  <c r="C310" i="5" s="1"/>
  <c r="D310" i="2"/>
  <c r="E310" i="2"/>
  <c r="P308" i="4" s="1"/>
  <c r="G310" i="2"/>
  <c r="H310" i="2"/>
  <c r="J310" i="2"/>
  <c r="L310" i="2"/>
  <c r="M310" i="2"/>
  <c r="N310" i="2"/>
  <c r="O310" i="2"/>
  <c r="P310" i="2"/>
  <c r="Q310" i="2"/>
  <c r="S310" i="2"/>
  <c r="T310" i="2"/>
  <c r="U310" i="2" s="1"/>
  <c r="V310" i="2"/>
  <c r="W310" i="2"/>
  <c r="X310" i="2" s="1"/>
  <c r="AB308" i="4" s="1"/>
  <c r="Z310" i="2"/>
  <c r="AA308" i="4" s="1"/>
  <c r="AA310" i="2"/>
  <c r="AB310" i="2"/>
  <c r="AH308" i="4" s="1"/>
  <c r="AE310" i="2"/>
  <c r="AF310" i="2"/>
  <c r="AJ308" i="4" s="1"/>
  <c r="AG310" i="2"/>
  <c r="AH310" i="2"/>
  <c r="A311" i="2"/>
  <c r="B309" i="4" s="1"/>
  <c r="B311" i="2"/>
  <c r="C309" i="4" s="1"/>
  <c r="C311" i="2"/>
  <c r="C311" i="5" s="1"/>
  <c r="D311" i="2"/>
  <c r="E311" i="2"/>
  <c r="BC314" i="1" s="1"/>
  <c r="G311" i="2"/>
  <c r="H311" i="2"/>
  <c r="J311" i="2"/>
  <c r="L311" i="2"/>
  <c r="M311" i="2"/>
  <c r="N311" i="2"/>
  <c r="O311" i="2"/>
  <c r="P311" i="2"/>
  <c r="Q311" i="2"/>
  <c r="S311" i="2"/>
  <c r="T311" i="2"/>
  <c r="U311" i="2" s="1"/>
  <c r="V311" i="2"/>
  <c r="W311" i="2"/>
  <c r="X311" i="2" s="1"/>
  <c r="AB309" i="4" s="1"/>
  <c r="Z311" i="2"/>
  <c r="AA309" i="4" s="1"/>
  <c r="AA311" i="2"/>
  <c r="AB311" i="2"/>
  <c r="AH309" i="4" s="1"/>
  <c r="AE311" i="2"/>
  <c r="AF311" i="2"/>
  <c r="AJ309" i="4" s="1"/>
  <c r="AG311" i="2"/>
  <c r="AH311" i="2"/>
  <c r="A312" i="2"/>
  <c r="B310" i="4" s="1"/>
  <c r="B312" i="2"/>
  <c r="C310" i="4" s="1"/>
  <c r="C312" i="2"/>
  <c r="C312" i="5" s="1"/>
  <c r="D312" i="2"/>
  <c r="E312" i="2"/>
  <c r="BC315" i="1" s="1"/>
  <c r="G312" i="2"/>
  <c r="H312" i="2"/>
  <c r="J312" i="2"/>
  <c r="L312" i="2"/>
  <c r="M312" i="2"/>
  <c r="N312" i="2"/>
  <c r="O312" i="2"/>
  <c r="P312" i="2"/>
  <c r="Q312" i="2"/>
  <c r="S312" i="2"/>
  <c r="T312" i="2"/>
  <c r="U312" i="2" s="1"/>
  <c r="V312" i="2"/>
  <c r="W312" i="2"/>
  <c r="X312" i="2" s="1"/>
  <c r="AB310" i="4" s="1"/>
  <c r="Z312" i="2"/>
  <c r="AA310" i="4" s="1"/>
  <c r="AA312" i="2"/>
  <c r="AB312" i="2"/>
  <c r="AH310" i="4" s="1"/>
  <c r="AE312" i="2"/>
  <c r="AF312" i="2"/>
  <c r="AJ310" i="4" s="1"/>
  <c r="AG312" i="2"/>
  <c r="AH312" i="2"/>
  <c r="AC171" i="2"/>
  <c r="AG169" i="4" s="1"/>
  <c r="AC187" i="2"/>
  <c r="AG185" i="4" s="1"/>
  <c r="AC203" i="2"/>
  <c r="AG201" i="4" s="1"/>
  <c r="AC219" i="2"/>
  <c r="AG217" i="4" s="1"/>
  <c r="AC235" i="2"/>
  <c r="AG233" i="4" s="1"/>
  <c r="AC250" i="2"/>
  <c r="AG248" i="4" s="1"/>
  <c r="AC251" i="2"/>
  <c r="AG249" i="4" s="1"/>
  <c r="AC254" i="2"/>
  <c r="AG252" i="4" s="1"/>
  <c r="AC255" i="2"/>
  <c r="AG253" i="4" s="1"/>
  <c r="AC258" i="2"/>
  <c r="AG256" i="4" s="1"/>
  <c r="AC259" i="2"/>
  <c r="AG257" i="4" s="1"/>
  <c r="AC262" i="2"/>
  <c r="AG260" i="4" s="1"/>
  <c r="AC263" i="2"/>
  <c r="AG261" i="4" s="1"/>
  <c r="AC264" i="2"/>
  <c r="AG262" i="4" s="1"/>
  <c r="AC266" i="2"/>
  <c r="AG264" i="4" s="1"/>
  <c r="AC267" i="2"/>
  <c r="AG265" i="4" s="1"/>
  <c r="AC270" i="2"/>
  <c r="AG268" i="4" s="1"/>
  <c r="AC271" i="2"/>
  <c r="AG269" i="4" s="1"/>
  <c r="AC276" i="2"/>
  <c r="AG274" i="4" s="1"/>
  <c r="AC278" i="2"/>
  <c r="AG276" i="4" s="1"/>
  <c r="AC283" i="2"/>
  <c r="AG281" i="4" s="1"/>
  <c r="AC286" i="2"/>
  <c r="AG284" i="4" s="1"/>
  <c r="AC291" i="2"/>
  <c r="AG289" i="4" s="1"/>
  <c r="AC292" i="2"/>
  <c r="AG290" i="4" s="1"/>
  <c r="AC302" i="2"/>
  <c r="AG300" i="4" s="1"/>
  <c r="AC303" i="2"/>
  <c r="AG301" i="4" s="1"/>
  <c r="AC306" i="2"/>
  <c r="AG304" i="4" s="1"/>
  <c r="AC310" i="2"/>
  <c r="AG308" i="4" s="1"/>
  <c r="AC14" i="2"/>
  <c r="AG12" i="4" s="1"/>
  <c r="AC15" i="2"/>
  <c r="AG13" i="4" s="1"/>
  <c r="AC18" i="2"/>
  <c r="AG16" i="4" s="1"/>
  <c r="AC20" i="2"/>
  <c r="AG18" i="4" s="1"/>
  <c r="AC22" i="2"/>
  <c r="AG20" i="4" s="1"/>
  <c r="AC23" i="2"/>
  <c r="AG21" i="4" s="1"/>
  <c r="AC26" i="2"/>
  <c r="AG24" i="4" s="1"/>
  <c r="AC30" i="2"/>
  <c r="AG28" i="4" s="1"/>
  <c r="AC31" i="2"/>
  <c r="AG29" i="4" s="1"/>
  <c r="AC32" i="2"/>
  <c r="AG30" i="4" s="1"/>
  <c r="AC34" i="2"/>
  <c r="AG32" i="4" s="1"/>
  <c r="AC38" i="2"/>
  <c r="AG36" i="4" s="1"/>
  <c r="AC39" i="2"/>
  <c r="AG37" i="4" s="1"/>
  <c r="AC42" i="2"/>
  <c r="AG40" i="4" s="1"/>
  <c r="AC46" i="2"/>
  <c r="AG44" i="4" s="1"/>
  <c r="AC47" i="2"/>
  <c r="AG45" i="4" s="1"/>
  <c r="AC48" i="2"/>
  <c r="AG46" i="4" s="1"/>
  <c r="AC50" i="2"/>
  <c r="AG48" i="4" s="1"/>
  <c r="AC54" i="2"/>
  <c r="AG52" i="4" s="1"/>
  <c r="AC55" i="2"/>
  <c r="AG53" i="4" s="1"/>
  <c r="AC58" i="2"/>
  <c r="AG56" i="4" s="1"/>
  <c r="AC62" i="2"/>
  <c r="AG60" i="4" s="1"/>
  <c r="AC63" i="2"/>
  <c r="AG61" i="4" s="1"/>
  <c r="AC66" i="2"/>
  <c r="AG64" i="4" s="1"/>
  <c r="AC68" i="2"/>
  <c r="AG66" i="4" s="1"/>
  <c r="AK66" i="4" s="1"/>
  <c r="AC70" i="2"/>
  <c r="AG68" i="4" s="1"/>
  <c r="AC71" i="2"/>
  <c r="AG69" i="4" s="1"/>
  <c r="AC74" i="2"/>
  <c r="AG72" i="4" s="1"/>
  <c r="AC78" i="2"/>
  <c r="AG76" i="4" s="1"/>
  <c r="AC79" i="2"/>
  <c r="AG77" i="4" s="1"/>
  <c r="AC80" i="2"/>
  <c r="AG78" i="4" s="1"/>
  <c r="AC82" i="2"/>
  <c r="AG80" i="4" s="1"/>
  <c r="AC86" i="2"/>
  <c r="AG84" i="4" s="1"/>
  <c r="AC87" i="2"/>
  <c r="AG85" i="4" s="1"/>
  <c r="AC90" i="2"/>
  <c r="AG88" i="4" s="1"/>
  <c r="AC94" i="2"/>
  <c r="AG92" i="4" s="1"/>
  <c r="AC95" i="2"/>
  <c r="AG93" i="4" s="1"/>
  <c r="AC98" i="2"/>
  <c r="AG96" i="4" s="1"/>
  <c r="AC100" i="2"/>
  <c r="AG98" i="4" s="1"/>
  <c r="AC102" i="2"/>
  <c r="AG100" i="4" s="1"/>
  <c r="AC103" i="2"/>
  <c r="AG101" i="4" s="1"/>
  <c r="AC106" i="2"/>
  <c r="AG104" i="4" s="1"/>
  <c r="AC107" i="2"/>
  <c r="AG105" i="4" s="1"/>
  <c r="AC110" i="2"/>
  <c r="AG108" i="4" s="1"/>
  <c r="AC111" i="2"/>
  <c r="AG109" i="4" s="1"/>
  <c r="AC114" i="2"/>
  <c r="AG112" i="4" s="1"/>
  <c r="AC118" i="2"/>
  <c r="AG116" i="4" s="1"/>
  <c r="AC119" i="2"/>
  <c r="AG117" i="4" s="1"/>
  <c r="AC122" i="2"/>
  <c r="AG120" i="4" s="1"/>
  <c r="AC124" i="2"/>
  <c r="AG122" i="4" s="1"/>
  <c r="AC126" i="2"/>
  <c r="AG124" i="4" s="1"/>
  <c r="AC127" i="2"/>
  <c r="AG125" i="4" s="1"/>
  <c r="AK125" i="4" s="1"/>
  <c r="AC130" i="2"/>
  <c r="AG128" i="4" s="1"/>
  <c r="AC134" i="2"/>
  <c r="AG132" i="4" s="1"/>
  <c r="AC135" i="2"/>
  <c r="AG133" i="4" s="1"/>
  <c r="AC136" i="2"/>
  <c r="AG134" i="4" s="1"/>
  <c r="AC138" i="2"/>
  <c r="AG136" i="4" s="1"/>
  <c r="AC142" i="2"/>
  <c r="AG140" i="4" s="1"/>
  <c r="AK140" i="4" s="1"/>
  <c r="AC143" i="2"/>
  <c r="AG141" i="4" s="1"/>
  <c r="AC146" i="2"/>
  <c r="AG144" i="4" s="1"/>
  <c r="AK144" i="4" s="1"/>
  <c r="AC150" i="2"/>
  <c r="AG148" i="4" s="1"/>
  <c r="AC151" i="2"/>
  <c r="AG149" i="4" s="1"/>
  <c r="AC154" i="2"/>
  <c r="AG152" i="4" s="1"/>
  <c r="AC156" i="2"/>
  <c r="AG154" i="4" s="1"/>
  <c r="AC158" i="2"/>
  <c r="AG156" i="4" s="1"/>
  <c r="AC159" i="2"/>
  <c r="AG157" i="4" s="1"/>
  <c r="AC160" i="2"/>
  <c r="AG158" i="4" s="1"/>
  <c r="AC162" i="2"/>
  <c r="AG160" i="4" s="1"/>
  <c r="AK160" i="4" s="1"/>
  <c r="AC166" i="2"/>
  <c r="AG164" i="4" s="1"/>
  <c r="AC167" i="2"/>
  <c r="AG165" i="4" s="1"/>
  <c r="AC170" i="2"/>
  <c r="AG168" i="4" s="1"/>
  <c r="AC172" i="2"/>
  <c r="AG170" i="4" s="1"/>
  <c r="AC174" i="2"/>
  <c r="AG172" i="4" s="1"/>
  <c r="AC175" i="2"/>
  <c r="AG173" i="4" s="1"/>
  <c r="AC178" i="2"/>
  <c r="AG176" i="4" s="1"/>
  <c r="AC182" i="2"/>
  <c r="AG180" i="4" s="1"/>
  <c r="AC183" i="2"/>
  <c r="AG181" i="4" s="1"/>
  <c r="AC188" i="2"/>
  <c r="AG186" i="4" s="1"/>
  <c r="AC191" i="2"/>
  <c r="AG189" i="4" s="1"/>
  <c r="AC195" i="2"/>
  <c r="AG193" i="4" s="1"/>
  <c r="AC199" i="2"/>
  <c r="AG197" i="4" s="1"/>
  <c r="AC207" i="2"/>
  <c r="AG205" i="4" s="1"/>
  <c r="AC211" i="2"/>
  <c r="AG209" i="4" s="1"/>
  <c r="AC215" i="2"/>
  <c r="AG213" i="4" s="1"/>
  <c r="AK213" i="4" s="1"/>
  <c r="AC223" i="2"/>
  <c r="AG221" i="4" s="1"/>
  <c r="AC227" i="2"/>
  <c r="AG225" i="4" s="1"/>
  <c r="AC231" i="2"/>
  <c r="AG229" i="4" s="1"/>
  <c r="AC234" i="2"/>
  <c r="AG232" i="4" s="1"/>
  <c r="AC239" i="2"/>
  <c r="AG237" i="4" s="1"/>
  <c r="AC243" i="2"/>
  <c r="AG241" i="4" s="1"/>
  <c r="AC247" i="2"/>
  <c r="AG245" i="4" s="1"/>
  <c r="D13" i="2"/>
  <c r="A13" i="2"/>
  <c r="AK133" i="4" l="1"/>
  <c r="AK105" i="4"/>
  <c r="N243" i="4"/>
  <c r="O243" i="4" s="1"/>
  <c r="N100" i="4"/>
  <c r="O100" i="4" s="1"/>
  <c r="Y100" i="4" s="1"/>
  <c r="N96" i="4"/>
  <c r="O96" i="4" s="1"/>
  <c r="N92" i="4"/>
  <c r="O92" i="4" s="1"/>
  <c r="N88" i="4"/>
  <c r="O88" i="4" s="1"/>
  <c r="AK197" i="4"/>
  <c r="AK109" i="4"/>
  <c r="AK269" i="4"/>
  <c r="N244" i="4"/>
  <c r="O244" i="4" s="1"/>
  <c r="Y244" i="4" s="1"/>
  <c r="N201" i="4"/>
  <c r="O201" i="4" s="1"/>
  <c r="AP201" i="4" s="1"/>
  <c r="N193" i="4"/>
  <c r="O193" i="4" s="1"/>
  <c r="AP193" i="4" s="1"/>
  <c r="N185" i="4"/>
  <c r="O185" i="4" s="1"/>
  <c r="AP185" i="4" s="1"/>
  <c r="N181" i="4"/>
  <c r="O181" i="4" s="1"/>
  <c r="N117" i="4"/>
  <c r="O117" i="4" s="1"/>
  <c r="AP117" i="4" s="1"/>
  <c r="N109" i="4"/>
  <c r="O109" i="4" s="1"/>
  <c r="AP109" i="4" s="1"/>
  <c r="N256" i="4"/>
  <c r="O256" i="4" s="1"/>
  <c r="R172" i="2"/>
  <c r="F172" i="2" s="1"/>
  <c r="BA175" i="1" s="1"/>
  <c r="R278" i="2"/>
  <c r="R131" i="2"/>
  <c r="F131" i="2" s="1"/>
  <c r="BA134" i="1" s="1"/>
  <c r="R63" i="2"/>
  <c r="Q61" i="4" s="1"/>
  <c r="N207" i="4"/>
  <c r="O207" i="4" s="1"/>
  <c r="N195" i="4"/>
  <c r="O195" i="4" s="1"/>
  <c r="AP195" i="4" s="1"/>
  <c r="N191" i="4"/>
  <c r="O191" i="4" s="1"/>
  <c r="N67" i="4"/>
  <c r="O67" i="4" s="1"/>
  <c r="N35" i="4"/>
  <c r="O35" i="4" s="1"/>
  <c r="N295" i="4"/>
  <c r="O295" i="4" s="1"/>
  <c r="AP295" i="4" s="1"/>
  <c r="N279" i="4"/>
  <c r="O279" i="4" s="1"/>
  <c r="N174" i="4"/>
  <c r="O174" i="4" s="1"/>
  <c r="N166" i="4"/>
  <c r="O166" i="4" s="1"/>
  <c r="N162" i="4"/>
  <c r="O162" i="4" s="1"/>
  <c r="AP162" i="4" s="1"/>
  <c r="N310" i="4"/>
  <c r="O310" i="4" s="1"/>
  <c r="Y310" i="4" s="1"/>
  <c r="R294" i="4"/>
  <c r="R305" i="4"/>
  <c r="R174" i="2"/>
  <c r="N85" i="4"/>
  <c r="O85" i="4" s="1"/>
  <c r="N81" i="4"/>
  <c r="O81" i="4" s="1"/>
  <c r="AP81" i="4" s="1"/>
  <c r="N73" i="4"/>
  <c r="O73" i="4" s="1"/>
  <c r="N69" i="4"/>
  <c r="O69" i="4" s="1"/>
  <c r="N65" i="4"/>
  <c r="O65" i="4" s="1"/>
  <c r="N41" i="4"/>
  <c r="O41" i="4" s="1"/>
  <c r="AD41" i="4" s="1"/>
  <c r="N281" i="4"/>
  <c r="O281" i="4" s="1"/>
  <c r="N288" i="4"/>
  <c r="O288" i="4" s="1"/>
  <c r="N257" i="4"/>
  <c r="O257" i="4" s="1"/>
  <c r="Y257" i="4" s="1"/>
  <c r="N225" i="4"/>
  <c r="O225" i="4" s="1"/>
  <c r="AP225" i="4" s="1"/>
  <c r="N221" i="4"/>
  <c r="O221" i="4" s="1"/>
  <c r="AP221" i="4" s="1"/>
  <c r="N274" i="4"/>
  <c r="O274" i="4" s="1"/>
  <c r="N154" i="4"/>
  <c r="O154" i="4" s="1"/>
  <c r="AP154" i="4" s="1"/>
  <c r="N110" i="4"/>
  <c r="O110" i="4" s="1"/>
  <c r="Y110" i="4" s="1"/>
  <c r="R301" i="4"/>
  <c r="R308" i="4"/>
  <c r="R304" i="4"/>
  <c r="R300" i="4"/>
  <c r="R296" i="4"/>
  <c r="R293" i="4"/>
  <c r="R285" i="4"/>
  <c r="R281" i="4"/>
  <c r="R274" i="4"/>
  <c r="R261" i="4"/>
  <c r="R257" i="4"/>
  <c r="R249" i="4"/>
  <c r="R245" i="4"/>
  <c r="R241" i="4"/>
  <c r="R233" i="4"/>
  <c r="R229" i="4"/>
  <c r="R225" i="4"/>
  <c r="R221" i="4"/>
  <c r="R214" i="4"/>
  <c r="R206" i="4"/>
  <c r="R202" i="4"/>
  <c r="R198" i="4"/>
  <c r="R194" i="4"/>
  <c r="R190" i="4"/>
  <c r="R182" i="4"/>
  <c r="R178" i="4"/>
  <c r="R153" i="4"/>
  <c r="R97" i="4"/>
  <c r="R57" i="4"/>
  <c r="R50" i="4"/>
  <c r="R31" i="4"/>
  <c r="N230" i="4"/>
  <c r="O230" i="4" s="1"/>
  <c r="Y230" i="4" s="1"/>
  <c r="N214" i="4"/>
  <c r="O214" i="4" s="1"/>
  <c r="N187" i="4"/>
  <c r="O187" i="4" s="1"/>
  <c r="N179" i="4"/>
  <c r="O179" i="4" s="1"/>
  <c r="N171" i="4"/>
  <c r="O171" i="4" s="1"/>
  <c r="Y171" i="4" s="1"/>
  <c r="N167" i="4"/>
  <c r="O167" i="4" s="1"/>
  <c r="N155" i="4"/>
  <c r="O155" i="4" s="1"/>
  <c r="N151" i="4"/>
  <c r="O151" i="4" s="1"/>
  <c r="N147" i="4"/>
  <c r="O147" i="4" s="1"/>
  <c r="AP147" i="4" s="1"/>
  <c r="N135" i="4"/>
  <c r="O135" i="4" s="1"/>
  <c r="N131" i="4"/>
  <c r="O131" i="4" s="1"/>
  <c r="N127" i="4"/>
  <c r="O127" i="4" s="1"/>
  <c r="N119" i="4"/>
  <c r="O119" i="4" s="1"/>
  <c r="AD119" i="4" s="1"/>
  <c r="N115" i="4"/>
  <c r="O115" i="4" s="1"/>
  <c r="N99" i="4"/>
  <c r="O99" i="4" s="1"/>
  <c r="N247" i="4"/>
  <c r="O247" i="4" s="1"/>
  <c r="R292" i="4"/>
  <c r="R288" i="4"/>
  <c r="R284" i="4"/>
  <c r="R280" i="4"/>
  <c r="R276" i="4"/>
  <c r="S276" i="4" s="1"/>
  <c r="R268" i="4"/>
  <c r="R260" i="4"/>
  <c r="R256" i="4"/>
  <c r="R248" i="4"/>
  <c r="R240" i="4"/>
  <c r="R236" i="4"/>
  <c r="R232" i="4"/>
  <c r="R228" i="4"/>
  <c r="R224" i="4"/>
  <c r="R220" i="4"/>
  <c r="R217" i="4"/>
  <c r="R209" i="4"/>
  <c r="R205" i="4"/>
  <c r="R197" i="4"/>
  <c r="R193" i="4"/>
  <c r="R189" i="4"/>
  <c r="R181" i="4"/>
  <c r="R132" i="4"/>
  <c r="R103" i="2"/>
  <c r="F103" i="2" s="1"/>
  <c r="BA106" i="1" s="1"/>
  <c r="R100" i="4"/>
  <c r="R49" i="4"/>
  <c r="R34" i="4"/>
  <c r="N206" i="4"/>
  <c r="O206" i="4" s="1"/>
  <c r="N198" i="4"/>
  <c r="O198" i="4" s="1"/>
  <c r="Y198" i="4" s="1"/>
  <c r="N194" i="4"/>
  <c r="O194" i="4" s="1"/>
  <c r="N114" i="4"/>
  <c r="O114" i="4" s="1"/>
  <c r="N106" i="4"/>
  <c r="O106" i="4" s="1"/>
  <c r="N98" i="4"/>
  <c r="O98" i="4" s="1"/>
  <c r="Y98" i="4" s="1"/>
  <c r="N79" i="4"/>
  <c r="O79" i="4" s="1"/>
  <c r="N31" i="4"/>
  <c r="O31" i="4" s="1"/>
  <c r="AK30" i="4"/>
  <c r="R306" i="4"/>
  <c r="R287" i="4"/>
  <c r="R270" i="4"/>
  <c r="R267" i="4"/>
  <c r="R247" i="4"/>
  <c r="R239" i="4"/>
  <c r="R235" i="4"/>
  <c r="R216" i="4"/>
  <c r="R212" i="4"/>
  <c r="R208" i="4"/>
  <c r="R204" i="4"/>
  <c r="R200" i="4"/>
  <c r="R196" i="4"/>
  <c r="R192" i="4"/>
  <c r="R188" i="4"/>
  <c r="R184" i="4"/>
  <c r="R159" i="4"/>
  <c r="R95" i="4"/>
  <c r="R44" i="4"/>
  <c r="N231" i="4"/>
  <c r="O231" i="4" s="1"/>
  <c r="N220" i="4"/>
  <c r="O220" i="4" s="1"/>
  <c r="AP220" i="4" s="1"/>
  <c r="N216" i="4"/>
  <c r="O216" i="4" s="1"/>
  <c r="N176" i="4"/>
  <c r="O176" i="4" s="1"/>
  <c r="N27" i="4"/>
  <c r="O27" i="4" s="1"/>
  <c r="N308" i="4"/>
  <c r="O308" i="4" s="1"/>
  <c r="Y308" i="4" s="1"/>
  <c r="Y269" i="4"/>
  <c r="N267" i="4"/>
  <c r="O267" i="4" s="1"/>
  <c r="N258" i="4"/>
  <c r="O258" i="4" s="1"/>
  <c r="N255" i="4"/>
  <c r="O255" i="4" s="1"/>
  <c r="AD255" i="4" s="1"/>
  <c r="N251" i="4"/>
  <c r="O251" i="4" s="1"/>
  <c r="R286" i="4"/>
  <c r="R272" i="4"/>
  <c r="R266" i="4"/>
  <c r="R262" i="4"/>
  <c r="R250" i="4"/>
  <c r="R246" i="4"/>
  <c r="R242" i="4"/>
  <c r="R234" i="4"/>
  <c r="R230" i="4"/>
  <c r="R226" i="4"/>
  <c r="R215" i="4"/>
  <c r="R199" i="4"/>
  <c r="R191" i="4"/>
  <c r="R183" i="4"/>
  <c r="R146" i="4"/>
  <c r="R142" i="4"/>
  <c r="R98" i="4"/>
  <c r="R76" i="4"/>
  <c r="R25" i="4"/>
  <c r="R12" i="4"/>
  <c r="N237" i="4"/>
  <c r="O237" i="4" s="1"/>
  <c r="N233" i="4"/>
  <c r="O233" i="4" s="1"/>
  <c r="Y233" i="4" s="1"/>
  <c r="N222" i="4"/>
  <c r="O222" i="4" s="1"/>
  <c r="AD222" i="4" s="1"/>
  <c r="N218" i="4"/>
  <c r="O218" i="4" s="1"/>
  <c r="N211" i="4"/>
  <c r="O211" i="4" s="1"/>
  <c r="N186" i="4"/>
  <c r="O186" i="4" s="1"/>
  <c r="AP186" i="4" s="1"/>
  <c r="N240" i="4"/>
  <c r="O240" i="4" s="1"/>
  <c r="Y240" i="4" s="1"/>
  <c r="R140" i="2"/>
  <c r="Q138" i="4" s="1"/>
  <c r="R121" i="2"/>
  <c r="F121" i="2" s="1"/>
  <c r="BA124" i="1" s="1"/>
  <c r="R107" i="2"/>
  <c r="R95" i="2"/>
  <c r="R93" i="2"/>
  <c r="R270" i="2"/>
  <c r="R123" i="2"/>
  <c r="F123" i="2" s="1"/>
  <c r="BA126" i="1" s="1"/>
  <c r="BC304" i="1"/>
  <c r="P299" i="4"/>
  <c r="R278" i="4"/>
  <c r="R277" i="4"/>
  <c r="R253" i="4"/>
  <c r="BC251" i="1"/>
  <c r="P246" i="4"/>
  <c r="BC235" i="1"/>
  <c r="P230" i="4"/>
  <c r="AK229" i="4"/>
  <c r="AK209" i="4"/>
  <c r="AK176" i="4"/>
  <c r="R307" i="4"/>
  <c r="R303" i="4"/>
  <c r="BC306" i="1"/>
  <c r="P301" i="4"/>
  <c r="R295" i="4"/>
  <c r="BC298" i="1"/>
  <c r="P293" i="4"/>
  <c r="BC297" i="1"/>
  <c r="P292" i="4"/>
  <c r="BC290" i="1"/>
  <c r="P285" i="4"/>
  <c r="BC289" i="1"/>
  <c r="P284" i="4"/>
  <c r="R279" i="4"/>
  <c r="BC282" i="1"/>
  <c r="P277" i="4"/>
  <c r="BC278" i="1"/>
  <c r="P273" i="4"/>
  <c r="BC274" i="1"/>
  <c r="P269" i="4"/>
  <c r="BC268" i="1"/>
  <c r="P263" i="4"/>
  <c r="BC267" i="1"/>
  <c r="P262" i="4"/>
  <c r="BC266" i="1"/>
  <c r="P261" i="4"/>
  <c r="R255" i="4"/>
  <c r="BC256" i="1"/>
  <c r="P251" i="4"/>
  <c r="BC255" i="1"/>
  <c r="P250" i="4"/>
  <c r="BC240" i="1"/>
  <c r="P235" i="4"/>
  <c r="BC239" i="1"/>
  <c r="P234" i="4"/>
  <c r="R227" i="4"/>
  <c r="AD225" i="4"/>
  <c r="BC230" i="1"/>
  <c r="P225" i="4"/>
  <c r="BC229" i="1"/>
  <c r="P224" i="4"/>
  <c r="R219" i="4"/>
  <c r="BC222" i="1"/>
  <c r="P217" i="4"/>
  <c r="BC221" i="1"/>
  <c r="P216" i="4"/>
  <c r="R211" i="4"/>
  <c r="BC214" i="1"/>
  <c r="P209" i="4"/>
  <c r="R203" i="4"/>
  <c r="BC205" i="1"/>
  <c r="P200" i="4"/>
  <c r="R195" i="4"/>
  <c r="AD193" i="4"/>
  <c r="BC198" i="1"/>
  <c r="P193" i="4"/>
  <c r="BC197" i="1"/>
  <c r="P192" i="4"/>
  <c r="R187" i="4"/>
  <c r="R179" i="4"/>
  <c r="R176" i="4"/>
  <c r="R162" i="4"/>
  <c r="R162" i="2"/>
  <c r="F162" i="2" s="1"/>
  <c r="R160" i="2"/>
  <c r="R157" i="4"/>
  <c r="R139" i="4"/>
  <c r="R136" i="4"/>
  <c r="R123" i="4"/>
  <c r="R120" i="4"/>
  <c r="R117" i="4"/>
  <c r="R109" i="4"/>
  <c r="BC114" i="1"/>
  <c r="P109" i="4"/>
  <c r="P106" i="4"/>
  <c r="BC111" i="1"/>
  <c r="F107" i="2"/>
  <c r="BA110" i="1" s="1"/>
  <c r="Q105" i="4"/>
  <c r="R104" i="4"/>
  <c r="R101" i="4"/>
  <c r="R94" i="4"/>
  <c r="R92" i="4"/>
  <c r="R89" i="4"/>
  <c r="R85" i="4"/>
  <c r="R82" i="4"/>
  <c r="R79" i="4"/>
  <c r="R73" i="4"/>
  <c r="R69" i="4"/>
  <c r="R66" i="4"/>
  <c r="R62" i="4"/>
  <c r="R59" i="4"/>
  <c r="P59" i="4"/>
  <c r="BC64" i="1"/>
  <c r="R52" i="4"/>
  <c r="R46" i="4"/>
  <c r="R43" i="4"/>
  <c r="R39" i="4"/>
  <c r="R36" i="4"/>
  <c r="R33" i="4"/>
  <c r="P32" i="4"/>
  <c r="BC37" i="1"/>
  <c r="R27" i="4"/>
  <c r="R22" i="4"/>
  <c r="P20" i="4"/>
  <c r="BC25" i="1"/>
  <c r="P18" i="4"/>
  <c r="BC23" i="1"/>
  <c r="R16" i="4"/>
  <c r="P14" i="4"/>
  <c r="BC19" i="1"/>
  <c r="P13" i="4"/>
  <c r="BC18" i="1"/>
  <c r="P237" i="4"/>
  <c r="P228" i="4"/>
  <c r="N226" i="4"/>
  <c r="O226" i="4" s="1"/>
  <c r="P222" i="4"/>
  <c r="P218" i="4"/>
  <c r="P212" i="4"/>
  <c r="P198" i="4"/>
  <c r="P196" i="4"/>
  <c r="N190" i="4"/>
  <c r="O190" i="4" s="1"/>
  <c r="P186" i="4"/>
  <c r="P306" i="4"/>
  <c r="P287" i="4"/>
  <c r="P283" i="4"/>
  <c r="P268" i="4"/>
  <c r="N261" i="4"/>
  <c r="O261" i="4" s="1"/>
  <c r="P260" i="4"/>
  <c r="P249" i="4"/>
  <c r="AK291" i="4"/>
  <c r="AK303" i="4"/>
  <c r="AK117" i="4"/>
  <c r="R271" i="4"/>
  <c r="BC250" i="1"/>
  <c r="P245" i="4"/>
  <c r="R237" i="4"/>
  <c r="BC308" i="1"/>
  <c r="P303" i="4"/>
  <c r="BC307" i="1"/>
  <c r="P302" i="4"/>
  <c r="R298" i="4"/>
  <c r="R297" i="4"/>
  <c r="BC300" i="1"/>
  <c r="P295" i="4"/>
  <c r="BC299" i="1"/>
  <c r="P294" i="4"/>
  <c r="R290" i="4"/>
  <c r="R289" i="4"/>
  <c r="BC291" i="1"/>
  <c r="P286" i="4"/>
  <c r="R282" i="4"/>
  <c r="BC284" i="1"/>
  <c r="P279" i="4"/>
  <c r="BC283" i="1"/>
  <c r="P278" i="4"/>
  <c r="BB281" i="1"/>
  <c r="Q276" i="4"/>
  <c r="BC280" i="1"/>
  <c r="P275" i="4"/>
  <c r="BB279" i="1"/>
  <c r="Q274" i="4"/>
  <c r="BC279" i="1"/>
  <c r="P274" i="4"/>
  <c r="BC277" i="1"/>
  <c r="P272" i="4"/>
  <c r="BC276" i="1"/>
  <c r="P271" i="4"/>
  <c r="BB275" i="1"/>
  <c r="Q270" i="4"/>
  <c r="BC275" i="1"/>
  <c r="P270" i="4"/>
  <c r="AD269" i="4"/>
  <c r="AM269" i="4" s="1"/>
  <c r="BB273" i="1"/>
  <c r="Q268" i="4"/>
  <c r="BC272" i="1"/>
  <c r="P267" i="4"/>
  <c r="BB271" i="1"/>
  <c r="Q266" i="4"/>
  <c r="BC271" i="1"/>
  <c r="P266" i="4"/>
  <c r="S266" i="4" s="1"/>
  <c r="BC270" i="1"/>
  <c r="P265" i="4"/>
  <c r="BC269" i="1"/>
  <c r="P264" i="4"/>
  <c r="R258" i="4"/>
  <c r="BC260" i="1"/>
  <c r="P255" i="4"/>
  <c r="BC258" i="1"/>
  <c r="P253" i="4"/>
  <c r="BC257" i="1"/>
  <c r="P252" i="4"/>
  <c r="R244" i="4"/>
  <c r="R243" i="4"/>
  <c r="BC244" i="1"/>
  <c r="P239" i="4"/>
  <c r="BC241" i="1"/>
  <c r="P236" i="4"/>
  <c r="BC231" i="1"/>
  <c r="P226" i="4"/>
  <c r="R222" i="4"/>
  <c r="R213" i="4"/>
  <c r="BC207" i="1"/>
  <c r="P202" i="4"/>
  <c r="BC199" i="1"/>
  <c r="P194" i="4"/>
  <c r="BC186" i="1"/>
  <c r="P181" i="4"/>
  <c r="R175" i="4"/>
  <c r="R170" i="2"/>
  <c r="F170" i="2" s="1"/>
  <c r="BA173" i="1" s="1"/>
  <c r="R167" i="4"/>
  <c r="R168" i="2"/>
  <c r="F168" i="2" s="1"/>
  <c r="BA171" i="1" s="1"/>
  <c r="R165" i="4"/>
  <c r="R161" i="4"/>
  <c r="R156" i="4"/>
  <c r="R150" i="2"/>
  <c r="F150" i="2" s="1"/>
  <c r="BA153" i="1" s="1"/>
  <c r="R147" i="4"/>
  <c r="R148" i="2"/>
  <c r="F148" i="2" s="1"/>
  <c r="BA151" i="1" s="1"/>
  <c r="R145" i="4"/>
  <c r="R138" i="4"/>
  <c r="R135" i="4"/>
  <c r="R129" i="2"/>
  <c r="F129" i="2" s="1"/>
  <c r="BA132" i="1" s="1"/>
  <c r="R126" i="4"/>
  <c r="R122" i="4"/>
  <c r="R117" i="2"/>
  <c r="R115" i="2"/>
  <c r="F115" i="2" s="1"/>
  <c r="BA118" i="1" s="1"/>
  <c r="R112" i="4"/>
  <c r="R106" i="4"/>
  <c r="AD105" i="2"/>
  <c r="AM108" i="1" s="1"/>
  <c r="BC108" i="1"/>
  <c r="P103" i="4"/>
  <c r="R99" i="4"/>
  <c r="R93" i="4"/>
  <c r="R91" i="4"/>
  <c r="R88" i="4"/>
  <c r="R81" i="4"/>
  <c r="R78" i="4"/>
  <c r="R72" i="4"/>
  <c r="R65" i="4"/>
  <c r="R61" i="4"/>
  <c r="R51" i="4"/>
  <c r="BC53" i="1"/>
  <c r="P48" i="4"/>
  <c r="R45" i="4"/>
  <c r="R42" i="4"/>
  <c r="R38" i="4"/>
  <c r="R35" i="4"/>
  <c r="R32" i="4"/>
  <c r="R33" i="2"/>
  <c r="AD33" i="2" s="1"/>
  <c r="AM36" i="1" s="1"/>
  <c r="R30" i="4"/>
  <c r="P22" i="4"/>
  <c r="BC27" i="1"/>
  <c r="P21" i="4"/>
  <c r="BC26" i="1"/>
  <c r="AD15" i="2"/>
  <c r="AM18" i="1" s="1"/>
  <c r="BB18" i="1"/>
  <c r="P242" i="4"/>
  <c r="P231" i="4"/>
  <c r="P227" i="4"/>
  <c r="P214" i="4"/>
  <c r="P210" i="4"/>
  <c r="P201" i="4"/>
  <c r="P195" i="4"/>
  <c r="Y193" i="4"/>
  <c r="P185" i="4"/>
  <c r="Q103" i="4"/>
  <c r="Q272" i="4"/>
  <c r="BC303" i="1"/>
  <c r="P298" i="4"/>
  <c r="R269" i="4"/>
  <c r="R264" i="4"/>
  <c r="R263" i="4"/>
  <c r="R254" i="4"/>
  <c r="R252" i="4"/>
  <c r="R251" i="4"/>
  <c r="BC252" i="1"/>
  <c r="P247" i="4"/>
  <c r="AK257" i="4"/>
  <c r="AK249" i="4"/>
  <c r="R310" i="4"/>
  <c r="AK221" i="4"/>
  <c r="R309" i="4"/>
  <c r="BC310" i="1"/>
  <c r="P305" i="4"/>
  <c r="BC309" i="1"/>
  <c r="P304" i="4"/>
  <c r="R299" i="4"/>
  <c r="BC302" i="1"/>
  <c r="P297" i="4"/>
  <c r="BC301" i="1"/>
  <c r="P296" i="4"/>
  <c r="R291" i="4"/>
  <c r="BC294" i="1"/>
  <c r="P289" i="4"/>
  <c r="BC293" i="1"/>
  <c r="P288" i="4"/>
  <c r="R283" i="4"/>
  <c r="BC286" i="1"/>
  <c r="P281" i="4"/>
  <c r="BC285" i="1"/>
  <c r="P280" i="4"/>
  <c r="R259" i="4"/>
  <c r="BC263" i="1"/>
  <c r="P258" i="4"/>
  <c r="BC262" i="1"/>
  <c r="P257" i="4"/>
  <c r="BC261" i="1"/>
  <c r="P256" i="4"/>
  <c r="BC246" i="1"/>
  <c r="P241" i="4"/>
  <c r="BC245" i="1"/>
  <c r="P240" i="4"/>
  <c r="R231" i="4"/>
  <c r="BC234" i="1"/>
  <c r="P229" i="4"/>
  <c r="R223" i="4"/>
  <c r="BC226" i="1"/>
  <c r="P221" i="4"/>
  <c r="BC225" i="1"/>
  <c r="P220" i="4"/>
  <c r="R207" i="4"/>
  <c r="BC210" i="1"/>
  <c r="P205" i="4"/>
  <c r="BC202" i="1"/>
  <c r="P197" i="4"/>
  <c r="BC194" i="1"/>
  <c r="P189" i="4"/>
  <c r="BC193" i="1"/>
  <c r="P188" i="4"/>
  <c r="BC188" i="1"/>
  <c r="P183" i="4"/>
  <c r="BC187" i="1"/>
  <c r="P182" i="4"/>
  <c r="R174" i="4"/>
  <c r="R171" i="4"/>
  <c r="R169" i="4"/>
  <c r="R160" i="4"/>
  <c r="R155" i="4"/>
  <c r="R152" i="4"/>
  <c r="R149" i="4"/>
  <c r="R144" i="4"/>
  <c r="R141" i="4"/>
  <c r="R134" i="4"/>
  <c r="R131" i="4"/>
  <c r="R128" i="4"/>
  <c r="R125" i="4"/>
  <c r="AD123" i="2"/>
  <c r="AM126" i="1" s="1"/>
  <c r="R119" i="2"/>
  <c r="F119" i="2" s="1"/>
  <c r="BA122" i="1" s="1"/>
  <c r="R116" i="4"/>
  <c r="R114" i="4"/>
  <c r="R111" i="4"/>
  <c r="AD109" i="4"/>
  <c r="AM109" i="4" s="1"/>
  <c r="R111" i="2"/>
  <c r="F111" i="2" s="1"/>
  <c r="BA114" i="1" s="1"/>
  <c r="R108" i="4"/>
  <c r="R99" i="2"/>
  <c r="F99" i="2" s="1"/>
  <c r="BA102" i="1" s="1"/>
  <c r="R96" i="4"/>
  <c r="R87" i="4"/>
  <c r="R84" i="4"/>
  <c r="R71" i="4"/>
  <c r="R71" i="2"/>
  <c r="F71" i="2" s="1"/>
  <c r="BA74" i="1" s="1"/>
  <c r="R68" i="4"/>
  <c r="R64" i="4"/>
  <c r="R61" i="2"/>
  <c r="R59" i="2"/>
  <c r="BB62" i="1" s="1"/>
  <c r="R56" i="4"/>
  <c r="P55" i="4"/>
  <c r="BC60" i="1"/>
  <c r="R54" i="4"/>
  <c r="R53" i="4"/>
  <c r="R48" i="4"/>
  <c r="P47" i="4"/>
  <c r="BC52" i="1"/>
  <c r="BC49" i="1"/>
  <c r="P44" i="4"/>
  <c r="R41" i="4"/>
  <c r="R29" i="4"/>
  <c r="R29" i="2"/>
  <c r="BB32" i="1" s="1"/>
  <c r="R24" i="4"/>
  <c r="R19" i="4"/>
  <c r="BC24" i="1"/>
  <c r="P19" i="4"/>
  <c r="P15" i="4"/>
  <c r="BC20" i="1"/>
  <c r="R17" i="2"/>
  <c r="N246" i="4"/>
  <c r="O246" i="4" s="1"/>
  <c r="P244" i="4"/>
  <c r="P233" i="4"/>
  <c r="P208" i="4"/>
  <c r="P204" i="4"/>
  <c r="N202" i="4"/>
  <c r="O202" i="4" s="1"/>
  <c r="N189" i="4"/>
  <c r="O189" i="4" s="1"/>
  <c r="AP189" i="4" s="1"/>
  <c r="P187" i="4"/>
  <c r="N182" i="4"/>
  <c r="O182" i="4" s="1"/>
  <c r="AP182" i="4" s="1"/>
  <c r="P78" i="4"/>
  <c r="N12" i="4"/>
  <c r="O12" i="4" s="1"/>
  <c r="N309" i="4"/>
  <c r="O309" i="4" s="1"/>
  <c r="Y309" i="4" s="1"/>
  <c r="P300" i="4"/>
  <c r="P276" i="4"/>
  <c r="P254" i="4"/>
  <c r="R302" i="4"/>
  <c r="BC296" i="1"/>
  <c r="P291" i="4"/>
  <c r="R275" i="4"/>
  <c r="R273" i="4"/>
  <c r="R265" i="4"/>
  <c r="BC264" i="1"/>
  <c r="P259" i="4"/>
  <c r="R238" i="4"/>
  <c r="R218" i="4"/>
  <c r="BC220" i="1"/>
  <c r="P215" i="4"/>
  <c r="R210" i="4"/>
  <c r="BC211" i="1"/>
  <c r="P206" i="4"/>
  <c r="R201" i="4"/>
  <c r="BC204" i="1"/>
  <c r="P199" i="4"/>
  <c r="BC196" i="1"/>
  <c r="P191" i="4"/>
  <c r="BC195" i="1"/>
  <c r="P190" i="4"/>
  <c r="R186" i="4"/>
  <c r="R185" i="4"/>
  <c r="BC189" i="1"/>
  <c r="P184" i="4"/>
  <c r="R180" i="4"/>
  <c r="R177" i="4"/>
  <c r="R173" i="4"/>
  <c r="R170" i="4"/>
  <c r="R168" i="4"/>
  <c r="R163" i="4"/>
  <c r="R154" i="4"/>
  <c r="S154" i="4" s="1"/>
  <c r="R151" i="4"/>
  <c r="R148" i="4"/>
  <c r="R143" i="4"/>
  <c r="R140" i="4"/>
  <c r="R137" i="4"/>
  <c r="R130" i="4"/>
  <c r="R124" i="4"/>
  <c r="R118" i="4"/>
  <c r="R115" i="4"/>
  <c r="AD115" i="2"/>
  <c r="AM118" i="1" s="1"/>
  <c r="R110" i="4"/>
  <c r="R107" i="4"/>
  <c r="P107" i="4"/>
  <c r="BC112" i="1"/>
  <c r="R102" i="4"/>
  <c r="F93" i="2"/>
  <c r="BA96" i="1" s="1"/>
  <c r="BB96" i="1"/>
  <c r="R90" i="4"/>
  <c r="R86" i="4"/>
  <c r="R83" i="4"/>
  <c r="BC87" i="1"/>
  <c r="P82" i="4"/>
  <c r="R80" i="4"/>
  <c r="R77" i="4"/>
  <c r="R74" i="4"/>
  <c r="R70" i="4"/>
  <c r="R63" i="4"/>
  <c r="R60" i="4"/>
  <c r="R55" i="4"/>
  <c r="R47" i="4"/>
  <c r="R40" i="4"/>
  <c r="R28" i="4"/>
  <c r="R26" i="4"/>
  <c r="R23" i="4"/>
  <c r="R21" i="4"/>
  <c r="R20" i="4"/>
  <c r="P243" i="4"/>
  <c r="P238" i="4"/>
  <c r="P232" i="4"/>
  <c r="P223" i="4"/>
  <c r="P219" i="4"/>
  <c r="P213" i="4"/>
  <c r="P211" i="4"/>
  <c r="P207" i="4"/>
  <c r="P203" i="4"/>
  <c r="P93" i="4"/>
  <c r="P290" i="4"/>
  <c r="P282" i="4"/>
  <c r="P248" i="4"/>
  <c r="R18" i="4"/>
  <c r="P17" i="4"/>
  <c r="BC22" i="1"/>
  <c r="R14" i="4"/>
  <c r="N245" i="4"/>
  <c r="O245" i="4" s="1"/>
  <c r="N239" i="4"/>
  <c r="O239" i="4" s="1"/>
  <c r="N238" i="4"/>
  <c r="O238" i="4" s="1"/>
  <c r="AD238" i="4" s="1"/>
  <c r="N234" i="4"/>
  <c r="O234" i="4" s="1"/>
  <c r="Y234" i="4" s="1"/>
  <c r="N228" i="4"/>
  <c r="O228" i="4" s="1"/>
  <c r="N209" i="4"/>
  <c r="O209" i="4" s="1"/>
  <c r="N208" i="4"/>
  <c r="O208" i="4" s="1"/>
  <c r="AP208" i="4" s="1"/>
  <c r="N199" i="4"/>
  <c r="O199" i="4" s="1"/>
  <c r="Y199" i="4" s="1"/>
  <c r="N197" i="4"/>
  <c r="O197" i="4" s="1"/>
  <c r="N188" i="4"/>
  <c r="O188" i="4" s="1"/>
  <c r="N123" i="4"/>
  <c r="O123" i="4" s="1"/>
  <c r="Y123" i="4" s="1"/>
  <c r="N280" i="4"/>
  <c r="O280" i="4" s="1"/>
  <c r="Y280" i="4" s="1"/>
  <c r="R17" i="4"/>
  <c r="P16" i="4"/>
  <c r="BC21" i="1"/>
  <c r="R13" i="4"/>
  <c r="Q12" i="4"/>
  <c r="BB17" i="1"/>
  <c r="P12" i="4"/>
  <c r="S12" i="4" s="1"/>
  <c r="BC17" i="1"/>
  <c r="N212" i="4"/>
  <c r="O212" i="4" s="1"/>
  <c r="N173" i="4"/>
  <c r="O173" i="4" s="1"/>
  <c r="N138" i="4"/>
  <c r="O138" i="4" s="1"/>
  <c r="AP138" i="4" s="1"/>
  <c r="N134" i="4"/>
  <c r="O134" i="4" s="1"/>
  <c r="AP134" i="4" s="1"/>
  <c r="N130" i="4"/>
  <c r="O130" i="4" s="1"/>
  <c r="N126" i="4"/>
  <c r="O126" i="4" s="1"/>
  <c r="N48" i="4"/>
  <c r="O48" i="4" s="1"/>
  <c r="AD48" i="4" s="1"/>
  <c r="N20" i="4"/>
  <c r="O20" i="4" s="1"/>
  <c r="AD20" i="4" s="1"/>
  <c r="AP257" i="4"/>
  <c r="AD257" i="4"/>
  <c r="N39" i="4"/>
  <c r="O39" i="4" s="1"/>
  <c r="Y39" i="4" s="1"/>
  <c r="N270" i="4"/>
  <c r="O270" i="4" s="1"/>
  <c r="T270" i="4" s="1"/>
  <c r="AK34" i="4"/>
  <c r="AK26" i="4"/>
  <c r="N153" i="4"/>
  <c r="O153" i="4" s="1"/>
  <c r="AP153" i="4" s="1"/>
  <c r="N149" i="4"/>
  <c r="O149" i="4" s="1"/>
  <c r="N141" i="4"/>
  <c r="O141" i="4" s="1"/>
  <c r="N122" i="4"/>
  <c r="O122" i="4" s="1"/>
  <c r="N118" i="4"/>
  <c r="O118" i="4" s="1"/>
  <c r="AD118" i="4" s="1"/>
  <c r="N94" i="4"/>
  <c r="O94" i="4" s="1"/>
  <c r="N90" i="4"/>
  <c r="O90" i="4" s="1"/>
  <c r="N86" i="4"/>
  <c r="O86" i="4" s="1"/>
  <c r="N298" i="4"/>
  <c r="O298" i="4" s="1"/>
  <c r="Y298" i="4" s="1"/>
  <c r="N287" i="4"/>
  <c r="O287" i="4" s="1"/>
  <c r="N284" i="4"/>
  <c r="O284" i="4" s="1"/>
  <c r="N268" i="4"/>
  <c r="O268" i="4" s="1"/>
  <c r="T268" i="4" s="1"/>
  <c r="AK283" i="4"/>
  <c r="AK38" i="4"/>
  <c r="N111" i="4"/>
  <c r="O111" i="4" s="1"/>
  <c r="N107" i="4"/>
  <c r="O107" i="4" s="1"/>
  <c r="N95" i="4"/>
  <c r="O95" i="4" s="1"/>
  <c r="Y95" i="4" s="1"/>
  <c r="N91" i="4"/>
  <c r="O91" i="4" s="1"/>
  <c r="Y91" i="4" s="1"/>
  <c r="N87" i="4"/>
  <c r="O87" i="4" s="1"/>
  <c r="N77" i="4"/>
  <c r="O77" i="4" s="1"/>
  <c r="N60" i="4"/>
  <c r="O60" i="4" s="1"/>
  <c r="Y60" i="4" s="1"/>
  <c r="N50" i="4"/>
  <c r="O50" i="4" s="1"/>
  <c r="AD50" i="4" s="1"/>
  <c r="N23" i="4"/>
  <c r="O23" i="4" s="1"/>
  <c r="N305" i="4"/>
  <c r="O305" i="4" s="1"/>
  <c r="N300" i="4"/>
  <c r="O300" i="4" s="1"/>
  <c r="AP300" i="4" s="1"/>
  <c r="N289" i="4"/>
  <c r="O289" i="4" s="1"/>
  <c r="AP289" i="4" s="1"/>
  <c r="N283" i="4"/>
  <c r="O283" i="4" s="1"/>
  <c r="N275" i="4"/>
  <c r="O275" i="4" s="1"/>
  <c r="N260" i="4"/>
  <c r="O260" i="4" s="1"/>
  <c r="AD260" i="4" s="1"/>
  <c r="N254" i="4"/>
  <c r="O254" i="4" s="1"/>
  <c r="AP254" i="4" s="1"/>
  <c r="N249" i="4"/>
  <c r="O249" i="4" s="1"/>
  <c r="AK174" i="4"/>
  <c r="AK166" i="4"/>
  <c r="AK150" i="4"/>
  <c r="E39" i="2"/>
  <c r="P37" i="4" s="1"/>
  <c r="H56" i="2"/>
  <c r="E60" i="2"/>
  <c r="N55" i="4"/>
  <c r="O55" i="4" s="1"/>
  <c r="N52" i="4"/>
  <c r="O52" i="4" s="1"/>
  <c r="N157" i="4"/>
  <c r="O157" i="4" s="1"/>
  <c r="N163" i="4"/>
  <c r="O163" i="4" s="1"/>
  <c r="Y163" i="4" s="1"/>
  <c r="N142" i="4"/>
  <c r="O142" i="4" s="1"/>
  <c r="N180" i="4"/>
  <c r="O180" i="4" s="1"/>
  <c r="AP180" i="4" s="1"/>
  <c r="N172" i="4"/>
  <c r="O172" i="4" s="1"/>
  <c r="AP172" i="4" s="1"/>
  <c r="R113" i="2"/>
  <c r="P111" i="4"/>
  <c r="P163" i="4"/>
  <c r="P158" i="4"/>
  <c r="P134" i="4"/>
  <c r="P129" i="4"/>
  <c r="P124" i="4"/>
  <c r="P114" i="4"/>
  <c r="BB151" i="1"/>
  <c r="BD151" i="1" s="1"/>
  <c r="BC180" i="1"/>
  <c r="BC164" i="1"/>
  <c r="BC145" i="1"/>
  <c r="BC126" i="1"/>
  <c r="AD168" i="2"/>
  <c r="AM171" i="1" s="1"/>
  <c r="K168" i="2" s="1"/>
  <c r="R164" i="2"/>
  <c r="F164" i="2" s="1"/>
  <c r="BA167" i="1" s="1"/>
  <c r="R156" i="2"/>
  <c r="F156" i="2" s="1"/>
  <c r="BA159" i="1" s="1"/>
  <c r="R154" i="2"/>
  <c r="Q152" i="4" s="1"/>
  <c r="S152" i="4" s="1"/>
  <c r="R152" i="2"/>
  <c r="F152" i="2" s="1"/>
  <c r="BA155" i="1" s="1"/>
  <c r="R135" i="2"/>
  <c r="Q133" i="4" s="1"/>
  <c r="R133" i="2"/>
  <c r="BB136" i="1" s="1"/>
  <c r="AD129" i="2"/>
  <c r="AM132" i="1" s="1"/>
  <c r="P172" i="4"/>
  <c r="Q168" i="4"/>
  <c r="P141" i="4"/>
  <c r="Q121" i="4"/>
  <c r="P115" i="4"/>
  <c r="BB143" i="1"/>
  <c r="BC176" i="1"/>
  <c r="BC152" i="1"/>
  <c r="BC135" i="1"/>
  <c r="BC124" i="1"/>
  <c r="R166" i="2"/>
  <c r="AD166" i="2" s="1"/>
  <c r="AM169" i="1" s="1"/>
  <c r="R147" i="2"/>
  <c r="BB150" i="1" s="1"/>
  <c r="AD131" i="2"/>
  <c r="AM134" i="1" s="1"/>
  <c r="R127" i="2"/>
  <c r="BB130" i="1" s="1"/>
  <c r="R125" i="2"/>
  <c r="F125" i="2" s="1"/>
  <c r="BA128" i="1" s="1"/>
  <c r="P180" i="4"/>
  <c r="P174" i="4"/>
  <c r="P150" i="4"/>
  <c r="P118" i="4"/>
  <c r="BB134" i="1"/>
  <c r="BC172" i="1"/>
  <c r="BC149" i="1"/>
  <c r="AD152" i="2"/>
  <c r="AM155" i="1" s="1"/>
  <c r="K152" i="2" s="1"/>
  <c r="P146" i="4"/>
  <c r="P120" i="4"/>
  <c r="BB132" i="1"/>
  <c r="BC147" i="1"/>
  <c r="BC133" i="1"/>
  <c r="BC121" i="1"/>
  <c r="P307" i="4"/>
  <c r="BC313" i="1"/>
  <c r="P310" i="4"/>
  <c r="P309" i="4"/>
  <c r="N160" i="4"/>
  <c r="O160" i="4" s="1"/>
  <c r="AP160" i="4" s="1"/>
  <c r="N178" i="4"/>
  <c r="O178" i="4" s="1"/>
  <c r="AP178" i="4" s="1"/>
  <c r="N170" i="4"/>
  <c r="O170" i="4" s="1"/>
  <c r="AP170" i="4" s="1"/>
  <c r="N165" i="4"/>
  <c r="O165" i="4" s="1"/>
  <c r="BC184" i="1"/>
  <c r="R158" i="4"/>
  <c r="R164" i="4"/>
  <c r="BC181" i="1"/>
  <c r="P176" i="4"/>
  <c r="BC183" i="1"/>
  <c r="P178" i="4"/>
  <c r="I168" i="2"/>
  <c r="P177" i="4"/>
  <c r="P168" i="4"/>
  <c r="R166" i="4"/>
  <c r="P164" i="4"/>
  <c r="Q160" i="4"/>
  <c r="BB175" i="1"/>
  <c r="BB171" i="1"/>
  <c r="BB167" i="1"/>
  <c r="BD167" i="1" s="1"/>
  <c r="BB163" i="1"/>
  <c r="BC175" i="1"/>
  <c r="BD175" i="1" s="1"/>
  <c r="BC171" i="1"/>
  <c r="BD171" i="1" s="1"/>
  <c r="AD164" i="2"/>
  <c r="AM167" i="1" s="1"/>
  <c r="Y162" i="2"/>
  <c r="Z160" i="4" s="1"/>
  <c r="R172" i="4"/>
  <c r="Q170" i="4"/>
  <c r="P169" i="4"/>
  <c r="Q166" i="4"/>
  <c r="P165" i="4"/>
  <c r="Q162" i="4"/>
  <c r="P160" i="4"/>
  <c r="BA165" i="1"/>
  <c r="BC178" i="1"/>
  <c r="BC166" i="1"/>
  <c r="P162" i="4"/>
  <c r="BB173" i="1"/>
  <c r="BD173" i="1" s="1"/>
  <c r="BB165" i="1"/>
  <c r="N156" i="4"/>
  <c r="O156" i="4" s="1"/>
  <c r="AP156" i="4" s="1"/>
  <c r="P154" i="4"/>
  <c r="P155" i="4"/>
  <c r="R158" i="2"/>
  <c r="AD158" i="2" s="1"/>
  <c r="AM161" i="1" s="1"/>
  <c r="P157" i="4"/>
  <c r="P156" i="4"/>
  <c r="Q154" i="4"/>
  <c r="P153" i="4"/>
  <c r="BC157" i="1"/>
  <c r="P151" i="4"/>
  <c r="N150" i="4"/>
  <c r="O150" i="4" s="1"/>
  <c r="R150" i="4"/>
  <c r="BB155" i="1"/>
  <c r="BD155" i="1" s="1"/>
  <c r="Q150" i="4"/>
  <c r="P149" i="4"/>
  <c r="N148" i="4"/>
  <c r="O148" i="4" s="1"/>
  <c r="AP148" i="4" s="1"/>
  <c r="Q148" i="4"/>
  <c r="BC153" i="1"/>
  <c r="AD150" i="2"/>
  <c r="AM153" i="1" s="1"/>
  <c r="BB153" i="1"/>
  <c r="AD148" i="2"/>
  <c r="AM151" i="1" s="1"/>
  <c r="Q146" i="4"/>
  <c r="N145" i="4"/>
  <c r="O145" i="4" s="1"/>
  <c r="N144" i="4"/>
  <c r="O144" i="4" s="1"/>
  <c r="AD144" i="4" s="1"/>
  <c r="AM144" i="4" s="1"/>
  <c r="BC148" i="1"/>
  <c r="AD147" i="2"/>
  <c r="AM150" i="1" s="1"/>
  <c r="Q145" i="4"/>
  <c r="P145" i="4"/>
  <c r="N140" i="4"/>
  <c r="O140" i="4" s="1"/>
  <c r="P139" i="4"/>
  <c r="T138" i="4"/>
  <c r="S138" i="4"/>
  <c r="BC143" i="1"/>
  <c r="N137" i="4"/>
  <c r="O137" i="4" s="1"/>
  <c r="AD137" i="4" s="1"/>
  <c r="P137" i="4"/>
  <c r="R138" i="2"/>
  <c r="BB141" i="1" s="1"/>
  <c r="BC141" i="1"/>
  <c r="P135" i="4"/>
  <c r="N133" i="4"/>
  <c r="O133" i="4" s="1"/>
  <c r="AD133" i="4" s="1"/>
  <c r="AM133" i="4" s="1"/>
  <c r="P133" i="4"/>
  <c r="BB138" i="1"/>
  <c r="AD135" i="2"/>
  <c r="AM138" i="1" s="1"/>
  <c r="R133" i="4"/>
  <c r="S133" i="4" s="1"/>
  <c r="N129" i="4"/>
  <c r="O129" i="4" s="1"/>
  <c r="BD134" i="1"/>
  <c r="I131" i="2"/>
  <c r="K131" i="2"/>
  <c r="P131" i="4"/>
  <c r="R129" i="4"/>
  <c r="BC137" i="1"/>
  <c r="Q129" i="4"/>
  <c r="S129" i="4" s="1"/>
  <c r="R127" i="4"/>
  <c r="Q127" i="4"/>
  <c r="BC132" i="1"/>
  <c r="N125" i="4"/>
  <c r="O125" i="4" s="1"/>
  <c r="AD125" i="4" s="1"/>
  <c r="AM125" i="4" s="1"/>
  <c r="P125" i="4"/>
  <c r="BC131" i="1"/>
  <c r="N121" i="4"/>
  <c r="O121" i="4" s="1"/>
  <c r="AD121" i="4" s="1"/>
  <c r="I123" i="2"/>
  <c r="K123" i="2"/>
  <c r="Q123" i="4"/>
  <c r="BC128" i="1"/>
  <c r="P122" i="4"/>
  <c r="R121" i="4"/>
  <c r="BB126" i="1"/>
  <c r="AD121" i="2"/>
  <c r="AM124" i="1" s="1"/>
  <c r="R119" i="4"/>
  <c r="Q119" i="4"/>
  <c r="BB124" i="1"/>
  <c r="BD124" i="1" s="1"/>
  <c r="AD117" i="4"/>
  <c r="AM117" i="4" s="1"/>
  <c r="Q117" i="4"/>
  <c r="BB122" i="1"/>
  <c r="BC122" i="1"/>
  <c r="N113" i="4"/>
  <c r="O113" i="4" s="1"/>
  <c r="I115" i="2"/>
  <c r="K115" i="2"/>
  <c r="Q113" i="4"/>
  <c r="P112" i="4"/>
  <c r="BC118" i="1"/>
  <c r="R113" i="4"/>
  <c r="BB118" i="1"/>
  <c r="BC115" i="1"/>
  <c r="Y109" i="4"/>
  <c r="BB114" i="1"/>
  <c r="BC113" i="1"/>
  <c r="Q107" i="4"/>
  <c r="BB112" i="1"/>
  <c r="BD112" i="1" s="1"/>
  <c r="N105" i="4"/>
  <c r="O105" i="4" s="1"/>
  <c r="P105" i="4"/>
  <c r="BB110" i="1"/>
  <c r="AD107" i="2"/>
  <c r="AM110" i="1" s="1"/>
  <c r="R105" i="4"/>
  <c r="P104" i="4"/>
  <c r="N103" i="4"/>
  <c r="O103" i="4" s="1"/>
  <c r="BB108" i="1"/>
  <c r="BD108" i="1" s="1"/>
  <c r="R103" i="4"/>
  <c r="S103" i="4" s="1"/>
  <c r="N102" i="4"/>
  <c r="O102" i="4" s="1"/>
  <c r="Y102" i="4" s="1"/>
  <c r="P102" i="4"/>
  <c r="N101" i="4"/>
  <c r="O101" i="4" s="1"/>
  <c r="AD101" i="4" s="1"/>
  <c r="BB106" i="1"/>
  <c r="BC106" i="1"/>
  <c r="Q101" i="4"/>
  <c r="P100" i="4"/>
  <c r="BC104" i="1"/>
  <c r="R101" i="2"/>
  <c r="N97" i="4"/>
  <c r="O97" i="4" s="1"/>
  <c r="BC103" i="1"/>
  <c r="Q97" i="4"/>
  <c r="AD99" i="2"/>
  <c r="AM102" i="1" s="1"/>
  <c r="P97" i="4"/>
  <c r="BB102" i="1"/>
  <c r="BD102" i="1" s="1"/>
  <c r="P96" i="4"/>
  <c r="R97" i="2"/>
  <c r="AD97" i="2" s="1"/>
  <c r="AM100" i="1" s="1"/>
  <c r="BC100" i="1"/>
  <c r="P94" i="4"/>
  <c r="N93" i="4"/>
  <c r="O93" i="4" s="1"/>
  <c r="AD93" i="4"/>
  <c r="Q93" i="4"/>
  <c r="P92" i="4"/>
  <c r="Q91" i="4"/>
  <c r="BC96" i="1"/>
  <c r="P90" i="4"/>
  <c r="BC93" i="1"/>
  <c r="P87" i="4"/>
  <c r="P86" i="4"/>
  <c r="P85" i="4"/>
  <c r="N84" i="4"/>
  <c r="O84" i="4" s="1"/>
  <c r="BC89" i="1"/>
  <c r="N89" i="4"/>
  <c r="O89" i="4" s="1"/>
  <c r="AD89" i="4" s="1"/>
  <c r="BC94" i="1"/>
  <c r="R91" i="2"/>
  <c r="AD91" i="2" s="1"/>
  <c r="AM94" i="1" s="1"/>
  <c r="N83" i="4"/>
  <c r="O83" i="4" s="1"/>
  <c r="Y83" i="4" s="1"/>
  <c r="BC88" i="1"/>
  <c r="N80" i="4"/>
  <c r="O80" i="4" s="1"/>
  <c r="Y80" i="4" s="1"/>
  <c r="BC86" i="1"/>
  <c r="P80" i="4"/>
  <c r="BC84" i="1"/>
  <c r="BC82" i="1"/>
  <c r="BC81" i="1"/>
  <c r="N75" i="4"/>
  <c r="O75" i="4" s="1"/>
  <c r="N72" i="4"/>
  <c r="O72" i="4" s="1"/>
  <c r="Y72" i="4" s="1"/>
  <c r="N71" i="4"/>
  <c r="O71" i="4" s="1"/>
  <c r="AP71" i="4" s="1"/>
  <c r="P69" i="4"/>
  <c r="N66" i="4"/>
  <c r="O66" i="4" s="1"/>
  <c r="AP66" i="4" s="1"/>
  <c r="N64" i="4"/>
  <c r="O64" i="4" s="1"/>
  <c r="AP64" i="4" s="1"/>
  <c r="BC69" i="1"/>
  <c r="Q69" i="4"/>
  <c r="BC77" i="1"/>
  <c r="BC68" i="1"/>
  <c r="R65" i="2"/>
  <c r="AD65" i="2" s="1"/>
  <c r="AM68" i="1" s="1"/>
  <c r="BC76" i="1"/>
  <c r="P68" i="4"/>
  <c r="F77" i="2"/>
  <c r="BA80" i="1" s="1"/>
  <c r="BB80" i="1"/>
  <c r="Q75" i="4"/>
  <c r="AD77" i="2"/>
  <c r="AM80" i="1" s="1"/>
  <c r="K77" i="2" s="1"/>
  <c r="P75" i="4"/>
  <c r="R67" i="4"/>
  <c r="BC80" i="1"/>
  <c r="BC72" i="1"/>
  <c r="R67" i="2"/>
  <c r="F67" i="2" s="1"/>
  <c r="P65" i="4"/>
  <c r="Y71" i="2"/>
  <c r="Z69" i="4" s="1"/>
  <c r="P70" i="4"/>
  <c r="P66" i="4"/>
  <c r="Q63" i="4"/>
  <c r="S63" i="4" s="1"/>
  <c r="BB74" i="1"/>
  <c r="BD74" i="1" s="1"/>
  <c r="BC79" i="1"/>
  <c r="R75" i="2"/>
  <c r="AD75" i="2" s="1"/>
  <c r="AM78" i="1" s="1"/>
  <c r="R73" i="2"/>
  <c r="AD73" i="2" s="1"/>
  <c r="AM76" i="1" s="1"/>
  <c r="R69" i="2"/>
  <c r="R75" i="4"/>
  <c r="P73" i="4"/>
  <c r="N62" i="4"/>
  <c r="O62" i="4" s="1"/>
  <c r="P62" i="4"/>
  <c r="P61" i="4"/>
  <c r="AD63" i="2"/>
  <c r="AM66" i="1" s="1"/>
  <c r="BB66" i="1"/>
  <c r="N59" i="4"/>
  <c r="O59" i="4" s="1"/>
  <c r="AP59" i="4" s="1"/>
  <c r="P60" i="4"/>
  <c r="N56" i="4"/>
  <c r="O56" i="4" s="1"/>
  <c r="AD56" i="4" s="1"/>
  <c r="AD55" i="4"/>
  <c r="N53" i="4"/>
  <c r="O53" i="4" s="1"/>
  <c r="N49" i="4"/>
  <c r="O49" i="4" s="1"/>
  <c r="N47" i="4"/>
  <c r="O47" i="4" s="1"/>
  <c r="AD47" i="4" s="1"/>
  <c r="P58" i="4"/>
  <c r="BC63" i="1"/>
  <c r="P53" i="4"/>
  <c r="V60" i="2"/>
  <c r="P60" i="2"/>
  <c r="L60" i="2"/>
  <c r="H60" i="2"/>
  <c r="W56" i="2"/>
  <c r="X56" i="2" s="1"/>
  <c r="AB54" i="4" s="1"/>
  <c r="S56" i="2"/>
  <c r="N56" i="2"/>
  <c r="J56" i="2"/>
  <c r="E56" i="2"/>
  <c r="Q57" i="4"/>
  <c r="P56" i="4"/>
  <c r="P50" i="4"/>
  <c r="P49" i="4"/>
  <c r="P46" i="4"/>
  <c r="L316" i="1"/>
  <c r="F2" i="7" s="1"/>
  <c r="T60" i="2"/>
  <c r="U60" i="2" s="1"/>
  <c r="R58" i="4" s="1"/>
  <c r="O60" i="2"/>
  <c r="G60" i="2"/>
  <c r="R57" i="2"/>
  <c r="AD57" i="2" s="1"/>
  <c r="AM60" i="1" s="1"/>
  <c r="V56" i="2"/>
  <c r="Q56" i="2"/>
  <c r="M56" i="2"/>
  <c r="P57" i="4"/>
  <c r="S57" i="4" s="1"/>
  <c r="P51" i="4"/>
  <c r="S60" i="2"/>
  <c r="N60" i="2"/>
  <c r="J60" i="2"/>
  <c r="P56" i="2"/>
  <c r="L56" i="2"/>
  <c r="P52" i="4"/>
  <c r="P45" i="4"/>
  <c r="P43" i="4"/>
  <c r="P42" i="4"/>
  <c r="P41" i="4"/>
  <c r="N38" i="4"/>
  <c r="O38" i="4" s="1"/>
  <c r="P38" i="4"/>
  <c r="BC45" i="1"/>
  <c r="P39" i="4"/>
  <c r="BC42" i="1"/>
  <c r="T39" i="2"/>
  <c r="U39" i="2" s="1"/>
  <c r="R37" i="4" s="1"/>
  <c r="O39" i="2"/>
  <c r="G39" i="2"/>
  <c r="P36" i="4"/>
  <c r="N316" i="1"/>
  <c r="H2" i="7" s="1"/>
  <c r="S39" i="2"/>
  <c r="N39" i="2"/>
  <c r="J39" i="2"/>
  <c r="N34" i="4"/>
  <c r="O34" i="4" s="1"/>
  <c r="AD34" i="4" s="1"/>
  <c r="AM34" i="4" s="1"/>
  <c r="P35" i="4"/>
  <c r="P34" i="4"/>
  <c r="P31" i="4"/>
  <c r="P33" i="4"/>
  <c r="P29" i="4"/>
  <c r="P26" i="4"/>
  <c r="R25" i="2"/>
  <c r="BB28" i="1" s="1"/>
  <c r="P25" i="4"/>
  <c r="BC29" i="1"/>
  <c r="BC28" i="1"/>
  <c r="N29" i="4"/>
  <c r="O29" i="4" s="1"/>
  <c r="N30" i="4"/>
  <c r="O30" i="4" s="1"/>
  <c r="N28" i="4"/>
  <c r="O28" i="4" s="1"/>
  <c r="Y28" i="4" s="1"/>
  <c r="N26" i="4"/>
  <c r="O26" i="4" s="1"/>
  <c r="P30" i="4"/>
  <c r="BC32" i="1"/>
  <c r="BC33" i="1"/>
  <c r="Q29" i="2"/>
  <c r="M29" i="2"/>
  <c r="AD29" i="2"/>
  <c r="AM32" i="1" s="1"/>
  <c r="K29" i="2" s="1"/>
  <c r="Q27" i="4"/>
  <c r="N15" i="4"/>
  <c r="O15" i="4" s="1"/>
  <c r="AD15" i="4" s="1"/>
  <c r="Q13" i="4"/>
  <c r="AD21" i="2"/>
  <c r="AM24" i="1" s="1"/>
  <c r="K21" i="2" s="1"/>
  <c r="AD17" i="2"/>
  <c r="AM20" i="1" s="1"/>
  <c r="R15" i="4"/>
  <c r="AD14" i="2"/>
  <c r="AM17" i="1" s="1"/>
  <c r="Q19" i="4"/>
  <c r="S19" i="4" s="1"/>
  <c r="Q15" i="4"/>
  <c r="AR247" i="1"/>
  <c r="AC244" i="2" s="1"/>
  <c r="AG242" i="4" s="1"/>
  <c r="AK242" i="4" s="1"/>
  <c r="AR243" i="1"/>
  <c r="AC240" i="2" s="1"/>
  <c r="AG238" i="4" s="1"/>
  <c r="AK238" i="4" s="1"/>
  <c r="AR182" i="1"/>
  <c r="AC179" i="2" s="1"/>
  <c r="AG177" i="4" s="1"/>
  <c r="AK177" i="4" s="1"/>
  <c r="AR166" i="1"/>
  <c r="AC163" i="2" s="1"/>
  <c r="AG161" i="4" s="1"/>
  <c r="AK161" i="4" s="1"/>
  <c r="AR158" i="1"/>
  <c r="AC155" i="2" s="1"/>
  <c r="AG153" i="4" s="1"/>
  <c r="AK153" i="4" s="1"/>
  <c r="AR150" i="1"/>
  <c r="AC147" i="2" s="1"/>
  <c r="AG145" i="4" s="1"/>
  <c r="AK145" i="4" s="1"/>
  <c r="AR142" i="1"/>
  <c r="AC139" i="2" s="1"/>
  <c r="AG137" i="4" s="1"/>
  <c r="AK137" i="4" s="1"/>
  <c r="AR134" i="1"/>
  <c r="AC131" i="2" s="1"/>
  <c r="AG129" i="4" s="1"/>
  <c r="AK129" i="4" s="1"/>
  <c r="AR126" i="1"/>
  <c r="AC123" i="2" s="1"/>
  <c r="AG121" i="4" s="1"/>
  <c r="AK121" i="4" s="1"/>
  <c r="AR118" i="1"/>
  <c r="AC115" i="2" s="1"/>
  <c r="AG113" i="4" s="1"/>
  <c r="AK113" i="4" s="1"/>
  <c r="AR102" i="1"/>
  <c r="AC99" i="2" s="1"/>
  <c r="AG97" i="4" s="1"/>
  <c r="AK97" i="4" s="1"/>
  <c r="AR94" i="1"/>
  <c r="AC91" i="2" s="1"/>
  <c r="AG89" i="4" s="1"/>
  <c r="AK89" i="4" s="1"/>
  <c r="AR86" i="1"/>
  <c r="AC83" i="2" s="1"/>
  <c r="AG81" i="4" s="1"/>
  <c r="AK81" i="4" s="1"/>
  <c r="AR78" i="1"/>
  <c r="AC75" i="2" s="1"/>
  <c r="AG73" i="4" s="1"/>
  <c r="AK73" i="4" s="1"/>
  <c r="AR70" i="1"/>
  <c r="AC67" i="2" s="1"/>
  <c r="AG65" i="4" s="1"/>
  <c r="AK65" i="4" s="1"/>
  <c r="AR62" i="1"/>
  <c r="AC59" i="2" s="1"/>
  <c r="AG57" i="4" s="1"/>
  <c r="AK57" i="4" s="1"/>
  <c r="AR54" i="1"/>
  <c r="AC51" i="2" s="1"/>
  <c r="AG49" i="4" s="1"/>
  <c r="AK49" i="4" s="1"/>
  <c r="AR46" i="1"/>
  <c r="AC43" i="2" s="1"/>
  <c r="AG41" i="4" s="1"/>
  <c r="AK41" i="4" s="1"/>
  <c r="AR38" i="1"/>
  <c r="AC35" i="2" s="1"/>
  <c r="AG33" i="4" s="1"/>
  <c r="AK33" i="4" s="1"/>
  <c r="AR30" i="1"/>
  <c r="AC27" i="2" s="1"/>
  <c r="AG25" i="4" s="1"/>
  <c r="AK25" i="4" s="1"/>
  <c r="AR22" i="1"/>
  <c r="AC19" i="2" s="1"/>
  <c r="AG17" i="4" s="1"/>
  <c r="AK17" i="4" s="1"/>
  <c r="AR251" i="1"/>
  <c r="AC248" i="2" s="1"/>
  <c r="AG246" i="4" s="1"/>
  <c r="AK246" i="4" s="1"/>
  <c r="AR235" i="1"/>
  <c r="AC232" i="2" s="1"/>
  <c r="AG230" i="4" s="1"/>
  <c r="AK230" i="4" s="1"/>
  <c r="AR249" i="1"/>
  <c r="AC246" i="2" s="1"/>
  <c r="AG244" i="4" s="1"/>
  <c r="AK244" i="4" s="1"/>
  <c r="AR245" i="1"/>
  <c r="AC242" i="2" s="1"/>
  <c r="AG240" i="4" s="1"/>
  <c r="AK240" i="4" s="1"/>
  <c r="AR241" i="1"/>
  <c r="AC238" i="2" s="1"/>
  <c r="AG236" i="4" s="1"/>
  <c r="AK236" i="4" s="1"/>
  <c r="AR233" i="1"/>
  <c r="AC230" i="2" s="1"/>
  <c r="AG228" i="4" s="1"/>
  <c r="AK228" i="4" s="1"/>
  <c r="AR229" i="1"/>
  <c r="AC226" i="2" s="1"/>
  <c r="AG224" i="4" s="1"/>
  <c r="AK224" i="4" s="1"/>
  <c r="AR239" i="1"/>
  <c r="AC236" i="2" s="1"/>
  <c r="AG234" i="4" s="1"/>
  <c r="AK234" i="4" s="1"/>
  <c r="AC228" i="2"/>
  <c r="AG226" i="4" s="1"/>
  <c r="AC224" i="2"/>
  <c r="AG222" i="4" s="1"/>
  <c r="AC220" i="2"/>
  <c r="AG218" i="4" s="1"/>
  <c r="AK218" i="4" s="1"/>
  <c r="AC216" i="2"/>
  <c r="AG214" i="4" s="1"/>
  <c r="AK214" i="4" s="1"/>
  <c r="AC212" i="2"/>
  <c r="AG210" i="4" s="1"/>
  <c r="AC208" i="2"/>
  <c r="AG206" i="4" s="1"/>
  <c r="AC204" i="2"/>
  <c r="AG202" i="4" s="1"/>
  <c r="AK202" i="4" s="1"/>
  <c r="AC184" i="2"/>
  <c r="AG182" i="4" s="1"/>
  <c r="AK182" i="4" s="1"/>
  <c r="AR225" i="1"/>
  <c r="AC222" i="2" s="1"/>
  <c r="AG220" i="4" s="1"/>
  <c r="AK220" i="4" s="1"/>
  <c r="AR221" i="1"/>
  <c r="AC218" i="2" s="1"/>
  <c r="AG216" i="4" s="1"/>
  <c r="AK216" i="4" s="1"/>
  <c r="AR217" i="1"/>
  <c r="AC214" i="2" s="1"/>
  <c r="AG212" i="4" s="1"/>
  <c r="AK212" i="4" s="1"/>
  <c r="AR213" i="1"/>
  <c r="AC210" i="2" s="1"/>
  <c r="AG208" i="4" s="1"/>
  <c r="AK208" i="4" s="1"/>
  <c r="AR209" i="1"/>
  <c r="AC206" i="2" s="1"/>
  <c r="AG204" i="4" s="1"/>
  <c r="AK204" i="4" s="1"/>
  <c r="AR205" i="1"/>
  <c r="AC202" i="2" s="1"/>
  <c r="AG200" i="4" s="1"/>
  <c r="AK200" i="4" s="1"/>
  <c r="AR201" i="1"/>
  <c r="AC198" i="2" s="1"/>
  <c r="AG196" i="4" s="1"/>
  <c r="AK196" i="4" s="1"/>
  <c r="AR197" i="1"/>
  <c r="AC194" i="2" s="1"/>
  <c r="AG192" i="4" s="1"/>
  <c r="AK192" i="4" s="1"/>
  <c r="AR193" i="1"/>
  <c r="AC190" i="2" s="1"/>
  <c r="AG188" i="4" s="1"/>
  <c r="AK188" i="4" s="1"/>
  <c r="AR189" i="1"/>
  <c r="AC186" i="2" s="1"/>
  <c r="AG184" i="4" s="1"/>
  <c r="AK184" i="4" s="1"/>
  <c r="AC245" i="2"/>
  <c r="AG243" i="4" s="1"/>
  <c r="AK243" i="4" s="1"/>
  <c r="AC241" i="2"/>
  <c r="AG239" i="4" s="1"/>
  <c r="AK239" i="4" s="1"/>
  <c r="AC237" i="2"/>
  <c r="AG235" i="4" s="1"/>
  <c r="AC233" i="2"/>
  <c r="AG231" i="4" s="1"/>
  <c r="AK231" i="4" s="1"/>
  <c r="AC229" i="2"/>
  <c r="AG227" i="4" s="1"/>
  <c r="AK227" i="4" s="1"/>
  <c r="AC225" i="2"/>
  <c r="AG223" i="4" s="1"/>
  <c r="AK223" i="4" s="1"/>
  <c r="AC221" i="2"/>
  <c r="AG219" i="4" s="1"/>
  <c r="AC213" i="2"/>
  <c r="AG211" i="4" s="1"/>
  <c r="AK211" i="4" s="1"/>
  <c r="AC205" i="2"/>
  <c r="AG203" i="4" s="1"/>
  <c r="AK203" i="4" s="1"/>
  <c r="AC201" i="2"/>
  <c r="AG199" i="4" s="1"/>
  <c r="AK199" i="4" s="1"/>
  <c r="AC197" i="2"/>
  <c r="AG195" i="4" s="1"/>
  <c r="AK195" i="4" s="1"/>
  <c r="AC193" i="2"/>
  <c r="AG191" i="4" s="1"/>
  <c r="AC185" i="2"/>
  <c r="AG183" i="4" s="1"/>
  <c r="AK183" i="4" s="1"/>
  <c r="AC181" i="2"/>
  <c r="AG179" i="4" s="1"/>
  <c r="AK179" i="4" s="1"/>
  <c r="AC177" i="2"/>
  <c r="AG175" i="4" s="1"/>
  <c r="AC173" i="2"/>
  <c r="AG171" i="4" s="1"/>
  <c r="AK171" i="4" s="1"/>
  <c r="AC169" i="2"/>
  <c r="AG167" i="4" s="1"/>
  <c r="AK167" i="4" s="1"/>
  <c r="AC165" i="2"/>
  <c r="AG163" i="4" s="1"/>
  <c r="AK163" i="4" s="1"/>
  <c r="AC153" i="2"/>
  <c r="AG151" i="4" s="1"/>
  <c r="AC149" i="2"/>
  <c r="AG147" i="4" s="1"/>
  <c r="AK147" i="4" s="1"/>
  <c r="AC145" i="2"/>
  <c r="AG143" i="4" s="1"/>
  <c r="AK143" i="4" s="1"/>
  <c r="AC141" i="2"/>
  <c r="AG139" i="4" s="1"/>
  <c r="AK139" i="4" s="1"/>
  <c r="AC137" i="2"/>
  <c r="AG135" i="4" s="1"/>
  <c r="AC133" i="2"/>
  <c r="AG131" i="4" s="1"/>
  <c r="AK131" i="4" s="1"/>
  <c r="AC129" i="2"/>
  <c r="AG127" i="4" s="1"/>
  <c r="AK127" i="4" s="1"/>
  <c r="AC125" i="2"/>
  <c r="AG123" i="4" s="1"/>
  <c r="AK123" i="4" s="1"/>
  <c r="AC121" i="2"/>
  <c r="AG119" i="4" s="1"/>
  <c r="AC117" i="2"/>
  <c r="AG115" i="4" s="1"/>
  <c r="AC113" i="2"/>
  <c r="AG111" i="4" s="1"/>
  <c r="AK111" i="4" s="1"/>
  <c r="AC109" i="2"/>
  <c r="AG107" i="4" s="1"/>
  <c r="AK107" i="4" s="1"/>
  <c r="AC105" i="2"/>
  <c r="AG103" i="4" s="1"/>
  <c r="AK103" i="4" s="1"/>
  <c r="AC101" i="2"/>
  <c r="AG99" i="4" s="1"/>
  <c r="AK99" i="4" s="1"/>
  <c r="AC89" i="2"/>
  <c r="AG87" i="4" s="1"/>
  <c r="AK87" i="4" s="1"/>
  <c r="AC85" i="2"/>
  <c r="AG83" i="4" s="1"/>
  <c r="AK83" i="4" s="1"/>
  <c r="AC81" i="2"/>
  <c r="AG79" i="4" s="1"/>
  <c r="AC77" i="2"/>
  <c r="AG75" i="4" s="1"/>
  <c r="AC73" i="2"/>
  <c r="AG71" i="4" s="1"/>
  <c r="AC69" i="2"/>
  <c r="AG67" i="4" s="1"/>
  <c r="AK67" i="4" s="1"/>
  <c r="AC65" i="2"/>
  <c r="AG63" i="4" s="1"/>
  <c r="AC61" i="2"/>
  <c r="AG59" i="4" s="1"/>
  <c r="AK59" i="4" s="1"/>
  <c r="AC57" i="2"/>
  <c r="AG55" i="4" s="1"/>
  <c r="AK55" i="4" s="1"/>
  <c r="AM55" i="4" s="1"/>
  <c r="AC53" i="2"/>
  <c r="AG51" i="4" s="1"/>
  <c r="AC49" i="2"/>
  <c r="AG47" i="4" s="1"/>
  <c r="AC45" i="2"/>
  <c r="AG43" i="4" s="1"/>
  <c r="AK43" i="4" s="1"/>
  <c r="AC33" i="2"/>
  <c r="AG31" i="4" s="1"/>
  <c r="AK31" i="4" s="1"/>
  <c r="AC29" i="2"/>
  <c r="AG27" i="4" s="1"/>
  <c r="AK27" i="4" s="1"/>
  <c r="AC25" i="2"/>
  <c r="AG23" i="4" s="1"/>
  <c r="AK23" i="4" s="1"/>
  <c r="AC21" i="2"/>
  <c r="AG19" i="4" s="1"/>
  <c r="AK19" i="4" s="1"/>
  <c r="AC17" i="2"/>
  <c r="AG15" i="4" s="1"/>
  <c r="AK51" i="4"/>
  <c r="AK47" i="4"/>
  <c r="AK187" i="4"/>
  <c r="AK233" i="4"/>
  <c r="AK299" i="4"/>
  <c r="AK274" i="4"/>
  <c r="AK201" i="4"/>
  <c r="AK193" i="4"/>
  <c r="AM193" i="4" s="1"/>
  <c r="AK28" i="4"/>
  <c r="AK226" i="4"/>
  <c r="AK185" i="4"/>
  <c r="AK168" i="4"/>
  <c r="AK164" i="4"/>
  <c r="AK60" i="4"/>
  <c r="AK52" i="4"/>
  <c r="AK235" i="4"/>
  <c r="AK225" i="4"/>
  <c r="AK206" i="4"/>
  <c r="AK205" i="4"/>
  <c r="AK175" i="4"/>
  <c r="AK18" i="4"/>
  <c r="AK14" i="4"/>
  <c r="AK245" i="4"/>
  <c r="AK217" i="4"/>
  <c r="AK210" i="4"/>
  <c r="AK46" i="4"/>
  <c r="AK298" i="4"/>
  <c r="AK294" i="4"/>
  <c r="AK253" i="4"/>
  <c r="AK162" i="4"/>
  <c r="AK141" i="4"/>
  <c r="AK136" i="4"/>
  <c r="AK132" i="4"/>
  <c r="AK128" i="4"/>
  <c r="AK124" i="4"/>
  <c r="AK120" i="4"/>
  <c r="AK116" i="4"/>
  <c r="AK112" i="4"/>
  <c r="AK108" i="4"/>
  <c r="AK104" i="4"/>
  <c r="AK96" i="4"/>
  <c r="AK88" i="4"/>
  <c r="AK77" i="4"/>
  <c r="AK74" i="4"/>
  <c r="AK61" i="4"/>
  <c r="AK53" i="4"/>
  <c r="AK32" i="4"/>
  <c r="AK16" i="4"/>
  <c r="AK307" i="4"/>
  <c r="AK282" i="4"/>
  <c r="AK261" i="4"/>
  <c r="AK260" i="4"/>
  <c r="AK259" i="4"/>
  <c r="AK248" i="4"/>
  <c r="AK158" i="4"/>
  <c r="AK142" i="4"/>
  <c r="AK119" i="4"/>
  <c r="AK290" i="4"/>
  <c r="AK278" i="4"/>
  <c r="AK151" i="4"/>
  <c r="AK100" i="4"/>
  <c r="AK92" i="4"/>
  <c r="AK71" i="4"/>
  <c r="AK70" i="4"/>
  <c r="AK29" i="4"/>
  <c r="AK22" i="4"/>
  <c r="AK267" i="4"/>
  <c r="AK265" i="4"/>
  <c r="AK237" i="4"/>
  <c r="AD221" i="4"/>
  <c r="AM221" i="4" s="1"/>
  <c r="AD197" i="4"/>
  <c r="Y182" i="4"/>
  <c r="Y59" i="4"/>
  <c r="AK241" i="4"/>
  <c r="N236" i="4"/>
  <c r="O236" i="4" s="1"/>
  <c r="N235" i="4"/>
  <c r="O235" i="4" s="1"/>
  <c r="AK219" i="4"/>
  <c r="N215" i="4"/>
  <c r="O215" i="4" s="1"/>
  <c r="Y215" i="4" s="1"/>
  <c r="AK207" i="4"/>
  <c r="N204" i="4"/>
  <c r="O204" i="4" s="1"/>
  <c r="AP204" i="4" s="1"/>
  <c r="N203" i="4"/>
  <c r="O203" i="4" s="1"/>
  <c r="AP203" i="4" s="1"/>
  <c r="N196" i="4"/>
  <c r="O196" i="4" s="1"/>
  <c r="AD196" i="4" s="1"/>
  <c r="AK194" i="4"/>
  <c r="AK178" i="4"/>
  <c r="AK170" i="4"/>
  <c r="AK169" i="4"/>
  <c r="N168" i="4"/>
  <c r="O168" i="4" s="1"/>
  <c r="N159" i="4"/>
  <c r="O159" i="4" s="1"/>
  <c r="Y159" i="4" s="1"/>
  <c r="AK156" i="4"/>
  <c r="AD182" i="4"/>
  <c r="Y66" i="4"/>
  <c r="N242" i="4"/>
  <c r="O242" i="4" s="1"/>
  <c r="N241" i="4"/>
  <c r="O241" i="4" s="1"/>
  <c r="N229" i="4"/>
  <c r="O229" i="4" s="1"/>
  <c r="AP229" i="4" s="1"/>
  <c r="N227" i="4"/>
  <c r="O227" i="4" s="1"/>
  <c r="AK222" i="4"/>
  <c r="N219" i="4"/>
  <c r="O219" i="4" s="1"/>
  <c r="AD219" i="4" s="1"/>
  <c r="AK190" i="4"/>
  <c r="N183" i="4"/>
  <c r="O183" i="4" s="1"/>
  <c r="Y183" i="4" s="1"/>
  <c r="N175" i="4"/>
  <c r="O175" i="4" s="1"/>
  <c r="Y175" i="4" s="1"/>
  <c r="N161" i="4"/>
  <c r="O161" i="4" s="1"/>
  <c r="Y161" i="4" s="1"/>
  <c r="S160" i="4"/>
  <c r="S146" i="4"/>
  <c r="AK78" i="4"/>
  <c r="Y221" i="4"/>
  <c r="N224" i="4"/>
  <c r="O224" i="4" s="1"/>
  <c r="Y224" i="4" s="1"/>
  <c r="N223" i="4"/>
  <c r="O223" i="4" s="1"/>
  <c r="Y223" i="4" s="1"/>
  <c r="N217" i="4"/>
  <c r="O217" i="4" s="1"/>
  <c r="AK215" i="4"/>
  <c r="N213" i="4"/>
  <c r="O213" i="4" s="1"/>
  <c r="AP213" i="4" s="1"/>
  <c r="N205" i="4"/>
  <c r="O205" i="4" s="1"/>
  <c r="N200" i="4"/>
  <c r="O200" i="4" s="1"/>
  <c r="Y200" i="4" s="1"/>
  <c r="AK189" i="4"/>
  <c r="AK186" i="4"/>
  <c r="AD185" i="4"/>
  <c r="AK180" i="4"/>
  <c r="N177" i="4"/>
  <c r="O177" i="4" s="1"/>
  <c r="Y177" i="4" s="1"/>
  <c r="AK172" i="4"/>
  <c r="N169" i="4"/>
  <c r="O169" i="4" s="1"/>
  <c r="Y169" i="4" s="1"/>
  <c r="S168" i="4"/>
  <c r="N164" i="4"/>
  <c r="O164" i="4" s="1"/>
  <c r="AK159" i="4"/>
  <c r="N158" i="4"/>
  <c r="O158" i="4" s="1"/>
  <c r="Y158" i="4" s="1"/>
  <c r="AK154" i="4"/>
  <c r="AK152" i="4"/>
  <c r="AK101" i="4"/>
  <c r="AK93" i="4"/>
  <c r="AK85" i="4"/>
  <c r="Y85" i="4"/>
  <c r="AD85" i="4"/>
  <c r="AK82" i="4"/>
  <c r="N44" i="4"/>
  <c r="O44" i="4" s="1"/>
  <c r="N152" i="4"/>
  <c r="O152" i="4" s="1"/>
  <c r="AK146" i="4"/>
  <c r="N143" i="4"/>
  <c r="O143" i="4" s="1"/>
  <c r="AD143" i="4" s="1"/>
  <c r="AK84" i="4"/>
  <c r="N78" i="4"/>
  <c r="O78" i="4" s="1"/>
  <c r="AK76" i="4"/>
  <c r="AK69" i="4"/>
  <c r="S69" i="4"/>
  <c r="AK64" i="4"/>
  <c r="AK63" i="4"/>
  <c r="N61" i="4"/>
  <c r="O61" i="4" s="1"/>
  <c r="AD61" i="4" s="1"/>
  <c r="N58" i="4"/>
  <c r="O58" i="4" s="1"/>
  <c r="AD58" i="4" s="1"/>
  <c r="N54" i="4"/>
  <c r="O54" i="4" s="1"/>
  <c r="AD54" i="4" s="1"/>
  <c r="AK50" i="4"/>
  <c r="AK45" i="4"/>
  <c r="AK42" i="4"/>
  <c r="AD138" i="4"/>
  <c r="AK135" i="4"/>
  <c r="AK134" i="4"/>
  <c r="AK130" i="4"/>
  <c r="AK126" i="4"/>
  <c r="AK122" i="4"/>
  <c r="AK118" i="4"/>
  <c r="AK115" i="4"/>
  <c r="AK114" i="4"/>
  <c r="AK110" i="4"/>
  <c r="AK106" i="4"/>
  <c r="AK102" i="4"/>
  <c r="AK98" i="4"/>
  <c r="AK95" i="4"/>
  <c r="AK94" i="4"/>
  <c r="AK91" i="4"/>
  <c r="AK90" i="4"/>
  <c r="AK86" i="4"/>
  <c r="N82" i="4"/>
  <c r="O82" i="4" s="1"/>
  <c r="N70" i="4"/>
  <c r="O70" i="4" s="1"/>
  <c r="AK68" i="4"/>
  <c r="N63" i="4"/>
  <c r="O63" i="4" s="1"/>
  <c r="AD63" i="4" s="1"/>
  <c r="S61" i="4"/>
  <c r="N51" i="4"/>
  <c r="O51" i="4" s="1"/>
  <c r="N46" i="4"/>
  <c r="O46" i="4" s="1"/>
  <c r="AD46" i="4" s="1"/>
  <c r="N45" i="4"/>
  <c r="O45" i="4" s="1"/>
  <c r="AP45" i="4" s="1"/>
  <c r="N43" i="4"/>
  <c r="O43" i="4" s="1"/>
  <c r="N42" i="4"/>
  <c r="O42" i="4" s="1"/>
  <c r="N291" i="4"/>
  <c r="O291" i="4" s="1"/>
  <c r="AP291" i="4" s="1"/>
  <c r="AK286" i="4"/>
  <c r="AK148" i="4"/>
  <c r="N146" i="4"/>
  <c r="O146" i="4" s="1"/>
  <c r="AD146" i="4" s="1"/>
  <c r="N139" i="4"/>
  <c r="O139" i="4" s="1"/>
  <c r="AD139" i="4" s="1"/>
  <c r="N136" i="4"/>
  <c r="O136" i="4" s="1"/>
  <c r="AD136" i="4" s="1"/>
  <c r="N132" i="4"/>
  <c r="O132" i="4" s="1"/>
  <c r="Y132" i="4" s="1"/>
  <c r="N128" i="4"/>
  <c r="O128" i="4" s="1"/>
  <c r="AD128" i="4" s="1"/>
  <c r="N124" i="4"/>
  <c r="O124" i="4" s="1"/>
  <c r="Y124" i="4" s="1"/>
  <c r="N120" i="4"/>
  <c r="O120" i="4" s="1"/>
  <c r="Y120" i="4" s="1"/>
  <c r="N116" i="4"/>
  <c r="O116" i="4" s="1"/>
  <c r="Y116" i="4" s="1"/>
  <c r="N112" i="4"/>
  <c r="O112" i="4" s="1"/>
  <c r="AD112" i="4" s="1"/>
  <c r="N108" i="4"/>
  <c r="O108" i="4" s="1"/>
  <c r="AD108" i="4" s="1"/>
  <c r="N104" i="4"/>
  <c r="O104" i="4" s="1"/>
  <c r="AD104" i="4" s="1"/>
  <c r="AK80" i="4"/>
  <c r="N76" i="4"/>
  <c r="O76" i="4" s="1"/>
  <c r="N74" i="4"/>
  <c r="O74" i="4" s="1"/>
  <c r="AK72" i="4"/>
  <c r="N68" i="4"/>
  <c r="O68" i="4" s="1"/>
  <c r="Y68" i="4" s="1"/>
  <c r="AK58" i="4"/>
  <c r="N57" i="4"/>
  <c r="O57" i="4" s="1"/>
  <c r="T57" i="4" s="1"/>
  <c r="AK54" i="4"/>
  <c r="AK48" i="4"/>
  <c r="N19" i="4"/>
  <c r="O19" i="4" s="1"/>
  <c r="AP19" i="4" s="1"/>
  <c r="AK273" i="4"/>
  <c r="N266" i="4"/>
  <c r="O266" i="4" s="1"/>
  <c r="Y266" i="4" s="1"/>
  <c r="AK36" i="4"/>
  <c r="N33" i="4"/>
  <c r="O33" i="4" s="1"/>
  <c r="AK21" i="4"/>
  <c r="N17" i="4"/>
  <c r="O17" i="4" s="1"/>
  <c r="AD17" i="4" s="1"/>
  <c r="AK308" i="4"/>
  <c r="AK302" i="4"/>
  <c r="AK301" i="4"/>
  <c r="N299" i="4"/>
  <c r="O299" i="4" s="1"/>
  <c r="AD299" i="4" s="1"/>
  <c r="AK297" i="4"/>
  <c r="AK289" i="4"/>
  <c r="AK281" i="4"/>
  <c r="AK272" i="4"/>
  <c r="S272" i="4"/>
  <c r="AK271" i="4"/>
  <c r="AK254" i="4"/>
  <c r="AK252" i="4"/>
  <c r="N37" i="4"/>
  <c r="O37" i="4" s="1"/>
  <c r="N24" i="4"/>
  <c r="O24" i="4" s="1"/>
  <c r="Y24" i="4" s="1"/>
  <c r="N22" i="4"/>
  <c r="O22" i="4" s="1"/>
  <c r="AK20" i="4"/>
  <c r="N16" i="4"/>
  <c r="O16" i="4" s="1"/>
  <c r="Y16" i="4" s="1"/>
  <c r="AK13" i="4"/>
  <c r="S13" i="4"/>
  <c r="AK306" i="4"/>
  <c r="AK305" i="4"/>
  <c r="N303" i="4"/>
  <c r="O303" i="4" s="1"/>
  <c r="Y303" i="4" s="1"/>
  <c r="N302" i="4"/>
  <c r="O302" i="4" s="1"/>
  <c r="AP302" i="4" s="1"/>
  <c r="AK300" i="4"/>
  <c r="AK293" i="4"/>
  <c r="N290" i="4"/>
  <c r="O290" i="4" s="1"/>
  <c r="AK288" i="4"/>
  <c r="AK287" i="4"/>
  <c r="AK285" i="4"/>
  <c r="N282" i="4"/>
  <c r="O282" i="4" s="1"/>
  <c r="AK280" i="4"/>
  <c r="AK279" i="4"/>
  <c r="AK277" i="4"/>
  <c r="AK276" i="4"/>
  <c r="AK275" i="4"/>
  <c r="S274" i="4"/>
  <c r="N273" i="4"/>
  <c r="O273" i="4" s="1"/>
  <c r="N272" i="4"/>
  <c r="O272" i="4" s="1"/>
  <c r="Y272" i="4" s="1"/>
  <c r="AK266" i="4"/>
  <c r="AK264" i="4"/>
  <c r="N263" i="4"/>
  <c r="O263" i="4" s="1"/>
  <c r="Y263" i="4" s="1"/>
  <c r="AK258" i="4"/>
  <c r="N253" i="4"/>
  <c r="O253" i="4" s="1"/>
  <c r="AK251" i="4"/>
  <c r="AK40" i="4"/>
  <c r="AK39" i="4"/>
  <c r="AK37" i="4"/>
  <c r="N36" i="4"/>
  <c r="O36" i="4" s="1"/>
  <c r="AD36" i="4" s="1"/>
  <c r="S27" i="4"/>
  <c r="N21" i="4"/>
  <c r="O21" i="4" s="1"/>
  <c r="AD21" i="4" s="1"/>
  <c r="N18" i="4"/>
  <c r="O18" i="4" s="1"/>
  <c r="N14" i="4"/>
  <c r="O14" i="4" s="1"/>
  <c r="AK12" i="4"/>
  <c r="AK310" i="4"/>
  <c r="AK309" i="4"/>
  <c r="N307" i="4"/>
  <c r="O307" i="4" s="1"/>
  <c r="N306" i="4"/>
  <c r="O306" i="4" s="1"/>
  <c r="AP306" i="4" s="1"/>
  <c r="AK304" i="4"/>
  <c r="N301" i="4"/>
  <c r="O301" i="4" s="1"/>
  <c r="AD301" i="4" s="1"/>
  <c r="N294" i="4"/>
  <c r="O294" i="4" s="1"/>
  <c r="N286" i="4"/>
  <c r="O286" i="4" s="1"/>
  <c r="AP286" i="4" s="1"/>
  <c r="N278" i="4"/>
  <c r="O278" i="4" s="1"/>
  <c r="AP278" i="4" s="1"/>
  <c r="N277" i="4"/>
  <c r="O277" i="4" s="1"/>
  <c r="AD277" i="4" s="1"/>
  <c r="AM277" i="4" s="1"/>
  <c r="N276" i="4"/>
  <c r="O276" i="4" s="1"/>
  <c r="N271" i="4"/>
  <c r="O271" i="4" s="1"/>
  <c r="Y271" i="4" s="1"/>
  <c r="AK270" i="4"/>
  <c r="AK268" i="4"/>
  <c r="N265" i="4"/>
  <c r="O265" i="4" s="1"/>
  <c r="N259" i="4"/>
  <c r="O259" i="4" s="1"/>
  <c r="AP259" i="4" s="1"/>
  <c r="AK256" i="4"/>
  <c r="AK255" i="4"/>
  <c r="N252" i="4"/>
  <c r="O252" i="4" s="1"/>
  <c r="AD252" i="4" s="1"/>
  <c r="Y305" i="4"/>
  <c r="AD305" i="4"/>
  <c r="AP305" i="4"/>
  <c r="Y304" i="4"/>
  <c r="AD304" i="4"/>
  <c r="AP304" i="4"/>
  <c r="Y296" i="4"/>
  <c r="AD296" i="4"/>
  <c r="AP296" i="4"/>
  <c r="Y299" i="4"/>
  <c r="AP309" i="4"/>
  <c r="Y307" i="4"/>
  <c r="AP307" i="4"/>
  <c r="AD307" i="4"/>
  <c r="AP301" i="4"/>
  <c r="AD300" i="4"/>
  <c r="Y284" i="4"/>
  <c r="AD284" i="4"/>
  <c r="AP284" i="4"/>
  <c r="AP280" i="4"/>
  <c r="Y268" i="4"/>
  <c r="AD268" i="4"/>
  <c r="AP268" i="4"/>
  <c r="Y278" i="4"/>
  <c r="N293" i="4"/>
  <c r="O293" i="4" s="1"/>
  <c r="AK292" i="4"/>
  <c r="N285" i="4"/>
  <c r="O285" i="4" s="1"/>
  <c r="AK284" i="4"/>
  <c r="Y275" i="4"/>
  <c r="AD275" i="4"/>
  <c r="AP275" i="4"/>
  <c r="AP266" i="4"/>
  <c r="Y292" i="4"/>
  <c r="AD292" i="4"/>
  <c r="AP292" i="4"/>
  <c r="Y288" i="4"/>
  <c r="AD288" i="4"/>
  <c r="AP288" i="4"/>
  <c r="Y255" i="4"/>
  <c r="N297" i="4"/>
  <c r="O297" i="4" s="1"/>
  <c r="AK296" i="4"/>
  <c r="AK295" i="4"/>
  <c r="AD289" i="4"/>
  <c r="Y287" i="4"/>
  <c r="AD287" i="4"/>
  <c r="AP287" i="4"/>
  <c r="Y283" i="4"/>
  <c r="AD283" i="4"/>
  <c r="AP283" i="4"/>
  <c r="Y281" i="4"/>
  <c r="AD281" i="4"/>
  <c r="AP281" i="4"/>
  <c r="Y279" i="4"/>
  <c r="AD279" i="4"/>
  <c r="AP279" i="4"/>
  <c r="Y267" i="4"/>
  <c r="AD267" i="4"/>
  <c r="AP267" i="4"/>
  <c r="Y251" i="4"/>
  <c r="AD251" i="4"/>
  <c r="AP251" i="4"/>
  <c r="Y250" i="4"/>
  <c r="AD250" i="4"/>
  <c r="AP250" i="4"/>
  <c r="Y247" i="4"/>
  <c r="AD247" i="4"/>
  <c r="AP247" i="4"/>
  <c r="AP272" i="4"/>
  <c r="Y256" i="4"/>
  <c r="AD256" i="4"/>
  <c r="AP256" i="4"/>
  <c r="AD254" i="4"/>
  <c r="Y276" i="4"/>
  <c r="AD276" i="4"/>
  <c r="AP276" i="4"/>
  <c r="Y274" i="4"/>
  <c r="AD274" i="4"/>
  <c r="AP274" i="4"/>
  <c r="Y260" i="4"/>
  <c r="Y258" i="4"/>
  <c r="AD258" i="4"/>
  <c r="AP258" i="4"/>
  <c r="N264" i="4"/>
  <c r="O264" i="4" s="1"/>
  <c r="AK263" i="4"/>
  <c r="AK262" i="4"/>
  <c r="Y262" i="4"/>
  <c r="AD262" i="4"/>
  <c r="AP262" i="4"/>
  <c r="AK250" i="4"/>
  <c r="AM250" i="4" s="1"/>
  <c r="N248" i="4"/>
  <c r="O248" i="4" s="1"/>
  <c r="AK247" i="4"/>
  <c r="AM247" i="4" s="1"/>
  <c r="Y243" i="4"/>
  <c r="AD243" i="4"/>
  <c r="AP243" i="4"/>
  <c r="AP238" i="4"/>
  <c r="AP237" i="4"/>
  <c r="Y237" i="4"/>
  <c r="AD237" i="4"/>
  <c r="AD246" i="4"/>
  <c r="Y246" i="4"/>
  <c r="AP246" i="4"/>
  <c r="Y245" i="4"/>
  <c r="AD245" i="4"/>
  <c r="AP245" i="4"/>
  <c r="Y239" i="4"/>
  <c r="AD239" i="4"/>
  <c r="AP239" i="4"/>
  <c r="Y236" i="4"/>
  <c r="AD236" i="4"/>
  <c r="AP236" i="4"/>
  <c r="Y231" i="4"/>
  <c r="AD231" i="4"/>
  <c r="AP231" i="4"/>
  <c r="AD203" i="4"/>
  <c r="Y228" i="4"/>
  <c r="AD228" i="4"/>
  <c r="AP228" i="4"/>
  <c r="AP223" i="4"/>
  <c r="Y242" i="4"/>
  <c r="AD242" i="4"/>
  <c r="AP242" i="4"/>
  <c r="Y241" i="4"/>
  <c r="AD241" i="4"/>
  <c r="AP241" i="4"/>
  <c r="AP230" i="4"/>
  <c r="AD229" i="4"/>
  <c r="AM229" i="4" s="1"/>
  <c r="Y219" i="4"/>
  <c r="Y207" i="4"/>
  <c r="AD207" i="4"/>
  <c r="AP207" i="4"/>
  <c r="Y211" i="4"/>
  <c r="AD211" i="4"/>
  <c r="AP211" i="4"/>
  <c r="Y202" i="4"/>
  <c r="AD202" i="4"/>
  <c r="AP202" i="4"/>
  <c r="Y185" i="4"/>
  <c r="Y181" i="4"/>
  <c r="AD181" i="4"/>
  <c r="AP181" i="4"/>
  <c r="AD177" i="4"/>
  <c r="AP177" i="4"/>
  <c r="Y174" i="4"/>
  <c r="AD174" i="4"/>
  <c r="AM174" i="4" s="1"/>
  <c r="AP174" i="4"/>
  <c r="Y142" i="4"/>
  <c r="AD142" i="4"/>
  <c r="AP142" i="4"/>
  <c r="AP234" i="4"/>
  <c r="AP233" i="4"/>
  <c r="Y222" i="4"/>
  <c r="AD220" i="4"/>
  <c r="AP215" i="4"/>
  <c r="Y206" i="4"/>
  <c r="AD206" i="4"/>
  <c r="AP206" i="4"/>
  <c r="Y188" i="4"/>
  <c r="AD188" i="4"/>
  <c r="Y187" i="4"/>
  <c r="AD187" i="4"/>
  <c r="AP187" i="4"/>
  <c r="Y164" i="4"/>
  <c r="AD164" i="4"/>
  <c r="Y157" i="4"/>
  <c r="AD157" i="4"/>
  <c r="AP157" i="4"/>
  <c r="Y150" i="4"/>
  <c r="AD150" i="4"/>
  <c r="AP150" i="4"/>
  <c r="Y218" i="4"/>
  <c r="AD218" i="4"/>
  <c r="AP218" i="4"/>
  <c r="AP244" i="4"/>
  <c r="AD244" i="4"/>
  <c r="AK232" i="4"/>
  <c r="Y226" i="4"/>
  <c r="AD226" i="4"/>
  <c r="AP226" i="4"/>
  <c r="Y210" i="4"/>
  <c r="AD210" i="4"/>
  <c r="AP210" i="4"/>
  <c r="AD208" i="4"/>
  <c r="AK198" i="4"/>
  <c r="Y194" i="4"/>
  <c r="AD194" i="4"/>
  <c r="AP194" i="4"/>
  <c r="Y189" i="4"/>
  <c r="AD189" i="4"/>
  <c r="AP188" i="4"/>
  <c r="AK181" i="4"/>
  <c r="Y172" i="4"/>
  <c r="AD172" i="4"/>
  <c r="Y167" i="4"/>
  <c r="AD167" i="4"/>
  <c r="AP167" i="4"/>
  <c r="Y165" i="4"/>
  <c r="AD165" i="4"/>
  <c r="AP165" i="4"/>
  <c r="AP164" i="4"/>
  <c r="Y232" i="4"/>
  <c r="AD232" i="4"/>
  <c r="AP232" i="4"/>
  <c r="Y216" i="4"/>
  <c r="AD216" i="4"/>
  <c r="AP216" i="4"/>
  <c r="Y186" i="4"/>
  <c r="AD186" i="4"/>
  <c r="Y151" i="4"/>
  <c r="AD151" i="4"/>
  <c r="AP151" i="4"/>
  <c r="Y149" i="4"/>
  <c r="AD149" i="4"/>
  <c r="AP149" i="4"/>
  <c r="Y58" i="4"/>
  <c r="AD233" i="4"/>
  <c r="Y214" i="4"/>
  <c r="AD214" i="4"/>
  <c r="AP214" i="4"/>
  <c r="Y212" i="4"/>
  <c r="AD212" i="4"/>
  <c r="AP212" i="4"/>
  <c r="Y196" i="4"/>
  <c r="AP190" i="4"/>
  <c r="Y190" i="4"/>
  <c r="AD190" i="4"/>
  <c r="Y180" i="4"/>
  <c r="AD180" i="4"/>
  <c r="AP175" i="4"/>
  <c r="Y173" i="4"/>
  <c r="AD173" i="4"/>
  <c r="AP173" i="4"/>
  <c r="Y166" i="4"/>
  <c r="AD166" i="4"/>
  <c r="AP166" i="4"/>
  <c r="Y148" i="4"/>
  <c r="AD148" i="4"/>
  <c r="Y146" i="4"/>
  <c r="AP146" i="4"/>
  <c r="N192" i="4"/>
  <c r="O192" i="4" s="1"/>
  <c r="Y178" i="4"/>
  <c r="Y170" i="4"/>
  <c r="AK155" i="4"/>
  <c r="AD154" i="4"/>
  <c r="Y154" i="4"/>
  <c r="S145" i="4"/>
  <c r="Y141" i="4"/>
  <c r="AD141" i="4"/>
  <c r="AP141" i="4"/>
  <c r="AP139" i="4"/>
  <c r="AK138" i="4"/>
  <c r="Y191" i="4"/>
  <c r="AD191" i="4"/>
  <c r="AP191" i="4"/>
  <c r="AK173" i="4"/>
  <c r="AK165" i="4"/>
  <c r="AK157" i="4"/>
  <c r="AK149" i="4"/>
  <c r="Y145" i="4"/>
  <c r="AD145" i="4"/>
  <c r="AP145" i="4"/>
  <c r="Y143" i="4"/>
  <c r="AP143" i="4"/>
  <c r="AP72" i="4"/>
  <c r="AK191" i="4"/>
  <c r="N184" i="4"/>
  <c r="O184" i="4" s="1"/>
  <c r="Y179" i="4"/>
  <c r="AD179" i="4"/>
  <c r="AP179" i="4"/>
  <c r="AP171" i="4"/>
  <c r="Y155" i="4"/>
  <c r="AD155" i="4"/>
  <c r="AP155" i="4"/>
  <c r="AD147" i="4"/>
  <c r="Y84" i="4"/>
  <c r="AD84" i="4"/>
  <c r="AM84" i="4" s="1"/>
  <c r="AP84" i="4"/>
  <c r="Y136" i="4"/>
  <c r="AD134" i="4"/>
  <c r="Y130" i="4"/>
  <c r="AD130" i="4"/>
  <c r="AP130" i="4"/>
  <c r="Y126" i="4"/>
  <c r="AD126" i="4"/>
  <c r="AP126" i="4"/>
  <c r="Y122" i="4"/>
  <c r="AD122" i="4"/>
  <c r="AP122" i="4"/>
  <c r="S117" i="4"/>
  <c r="AP116" i="4"/>
  <c r="Y114" i="4"/>
  <c r="AD114" i="4"/>
  <c r="AP114" i="4"/>
  <c r="Y112" i="4"/>
  <c r="Y108" i="4"/>
  <c r="Y106" i="4"/>
  <c r="AD106" i="4"/>
  <c r="AP106" i="4"/>
  <c r="S105" i="4"/>
  <c r="AP104" i="4"/>
  <c r="AP102" i="4"/>
  <c r="S101" i="4"/>
  <c r="S97" i="4"/>
  <c r="Y96" i="4"/>
  <c r="AD96" i="4"/>
  <c r="AP96" i="4"/>
  <c r="Y94" i="4"/>
  <c r="AD94" i="4"/>
  <c r="AP94" i="4"/>
  <c r="Y92" i="4"/>
  <c r="AD92" i="4"/>
  <c r="AP92" i="4"/>
  <c r="Y90" i="4"/>
  <c r="AD90" i="4"/>
  <c r="AP90" i="4"/>
  <c r="Y88" i="4"/>
  <c r="AD88" i="4"/>
  <c r="AM88" i="4" s="1"/>
  <c r="AP88" i="4"/>
  <c r="Y86" i="4"/>
  <c r="AD86" i="4"/>
  <c r="AP86" i="4"/>
  <c r="AP85" i="4"/>
  <c r="AD68" i="4"/>
  <c r="AD45" i="4"/>
  <c r="Y135" i="4"/>
  <c r="AD135" i="4"/>
  <c r="AP135" i="4"/>
  <c r="Y131" i="4"/>
  <c r="AD131" i="4"/>
  <c r="AP131" i="4"/>
  <c r="Y127" i="4"/>
  <c r="AD127" i="4"/>
  <c r="AP127" i="4"/>
  <c r="Y119" i="4"/>
  <c r="Y115" i="4"/>
  <c r="AD115" i="4"/>
  <c r="AP115" i="4"/>
  <c r="Y111" i="4"/>
  <c r="AD111" i="4"/>
  <c r="AP111" i="4"/>
  <c r="Y107" i="4"/>
  <c r="AD107" i="4"/>
  <c r="AP107" i="4"/>
  <c r="Y103" i="4"/>
  <c r="AD103" i="4"/>
  <c r="AP103" i="4"/>
  <c r="Y99" i="4"/>
  <c r="AD99" i="4"/>
  <c r="AP99" i="4"/>
  <c r="AP95" i="4"/>
  <c r="Y87" i="4"/>
  <c r="AD87" i="4"/>
  <c r="AP87" i="4"/>
  <c r="Y77" i="4"/>
  <c r="AD77" i="4"/>
  <c r="AP77" i="4"/>
  <c r="AP80" i="4"/>
  <c r="Y79" i="4"/>
  <c r="AD79" i="4"/>
  <c r="AP79" i="4"/>
  <c r="AD81" i="4"/>
  <c r="Y76" i="4"/>
  <c r="AD76" i="4"/>
  <c r="AP76" i="4"/>
  <c r="Y67" i="4"/>
  <c r="AD67" i="4"/>
  <c r="AP67" i="4"/>
  <c r="Y65" i="4"/>
  <c r="AD65" i="4"/>
  <c r="AP65" i="4"/>
  <c r="AD64" i="4"/>
  <c r="AP60" i="4"/>
  <c r="Y49" i="4"/>
  <c r="AD49" i="4"/>
  <c r="AP49" i="4"/>
  <c r="Y48" i="4"/>
  <c r="AK75" i="4"/>
  <c r="S75" i="4"/>
  <c r="AD71" i="4"/>
  <c r="Y69" i="4"/>
  <c r="AD69" i="4"/>
  <c r="AP69" i="4"/>
  <c r="Y53" i="4"/>
  <c r="AD53" i="4"/>
  <c r="AP53" i="4"/>
  <c r="Y33" i="4"/>
  <c r="AD33" i="4"/>
  <c r="AP33" i="4"/>
  <c r="Y32" i="4"/>
  <c r="AD32" i="4"/>
  <c r="AP32" i="4"/>
  <c r="AK79" i="4"/>
  <c r="Y75" i="4"/>
  <c r="AD75" i="4"/>
  <c r="AP75" i="4"/>
  <c r="Y73" i="4"/>
  <c r="AD73" i="4"/>
  <c r="AP73" i="4"/>
  <c r="AP63" i="4"/>
  <c r="Y63" i="4"/>
  <c r="AK62" i="4"/>
  <c r="AK56" i="4"/>
  <c r="Y52" i="4"/>
  <c r="AD52" i="4"/>
  <c r="AM52" i="4" s="1"/>
  <c r="AP52" i="4"/>
  <c r="Y50" i="4"/>
  <c r="Y35" i="4"/>
  <c r="AD35" i="4"/>
  <c r="AP35" i="4"/>
  <c r="Y56" i="4"/>
  <c r="AK44" i="4"/>
  <c r="Y40" i="4"/>
  <c r="AD40" i="4"/>
  <c r="AP40" i="4"/>
  <c r="Y12" i="4"/>
  <c r="AD12" i="4"/>
  <c r="AP12" i="4"/>
  <c r="Y62" i="4"/>
  <c r="AD62" i="4"/>
  <c r="AP62" i="4"/>
  <c r="Y44" i="4"/>
  <c r="AD44" i="4"/>
  <c r="AP44" i="4"/>
  <c r="Y37" i="4"/>
  <c r="AD37" i="4"/>
  <c r="AP37" i="4"/>
  <c r="N25" i="4"/>
  <c r="O25" i="4" s="1"/>
  <c r="AK24" i="4"/>
  <c r="Y23" i="4"/>
  <c r="AD23" i="4"/>
  <c r="AM23" i="4" s="1"/>
  <c r="AP23" i="4"/>
  <c r="Y41" i="4"/>
  <c r="Y36" i="4"/>
  <c r="Y29" i="4"/>
  <c r="AD29" i="4"/>
  <c r="AM29" i="4" s="1"/>
  <c r="AP29" i="4"/>
  <c r="Y27" i="4"/>
  <c r="AD27" i="4"/>
  <c r="AP27" i="4"/>
  <c r="Y20" i="4"/>
  <c r="AK35" i="4"/>
  <c r="Y31" i="4"/>
  <c r="AD31" i="4"/>
  <c r="AP31" i="4"/>
  <c r="AK15" i="4"/>
  <c r="S15" i="4"/>
  <c r="N13" i="4"/>
  <c r="O13" i="4" s="1"/>
  <c r="AD272" i="2"/>
  <c r="AM275" i="1" s="1"/>
  <c r="AD138" i="2"/>
  <c r="AM141" i="1" s="1"/>
  <c r="AD274" i="2"/>
  <c r="AM277" i="1" s="1"/>
  <c r="AD172" i="2"/>
  <c r="AM175" i="1" s="1"/>
  <c r="AD276" i="2"/>
  <c r="AM279" i="1" s="1"/>
  <c r="AD140" i="2"/>
  <c r="AM143" i="1" s="1"/>
  <c r="AD278" i="2"/>
  <c r="AM281" i="1" s="1"/>
  <c r="AD170" i="2"/>
  <c r="AM173" i="1" s="1"/>
  <c r="AD162" i="2"/>
  <c r="AM165" i="1" s="1"/>
  <c r="AD154" i="2"/>
  <c r="AM157" i="1" s="1"/>
  <c r="Y168" i="2"/>
  <c r="Z166" i="4" s="1"/>
  <c r="Y152" i="2"/>
  <c r="Z150" i="4" s="1"/>
  <c r="F135" i="2"/>
  <c r="BA138" i="1" s="1"/>
  <c r="AD133" i="2"/>
  <c r="AM136" i="1" s="1"/>
  <c r="AD125" i="2"/>
  <c r="AM128" i="1" s="1"/>
  <c r="AD117" i="2"/>
  <c r="AM120" i="1" s="1"/>
  <c r="AD109" i="2"/>
  <c r="AM112" i="1" s="1"/>
  <c r="AD101" i="2"/>
  <c r="AM104" i="1" s="1"/>
  <c r="AD93" i="2"/>
  <c r="AM96" i="1" s="1"/>
  <c r="Y77" i="2"/>
  <c r="Z75" i="4" s="1"/>
  <c r="AD61" i="2"/>
  <c r="AM64" i="1" s="1"/>
  <c r="I61" i="2" s="1"/>
  <c r="AD25" i="2"/>
  <c r="AM28" i="1" s="1"/>
  <c r="I25" i="2" s="1"/>
  <c r="AD268" i="2"/>
  <c r="AM271" i="1" s="1"/>
  <c r="Y150" i="2"/>
  <c r="Z148" i="4" s="1"/>
  <c r="AD127" i="2"/>
  <c r="AM130" i="1" s="1"/>
  <c r="AD119" i="2"/>
  <c r="AM122" i="1" s="1"/>
  <c r="AD111" i="2"/>
  <c r="AM114" i="1" s="1"/>
  <c r="AD103" i="2"/>
  <c r="AM106" i="1" s="1"/>
  <c r="AD95" i="2"/>
  <c r="AM98" i="1" s="1"/>
  <c r="AD59" i="2"/>
  <c r="AM62" i="1" s="1"/>
  <c r="AD270" i="2"/>
  <c r="AM273" i="1" s="1"/>
  <c r="Y164" i="2"/>
  <c r="Z162" i="4" s="1"/>
  <c r="Y156" i="2"/>
  <c r="Z154" i="4" s="1"/>
  <c r="Y148" i="2"/>
  <c r="Z146" i="4" s="1"/>
  <c r="F14" i="2"/>
  <c r="BA17" i="1" s="1"/>
  <c r="R218" i="2"/>
  <c r="AD218" i="2" s="1"/>
  <c r="AM221" i="1" s="1"/>
  <c r="R311" i="2"/>
  <c r="R309" i="2"/>
  <c r="R307" i="2"/>
  <c r="R305" i="2"/>
  <c r="R303" i="2"/>
  <c r="R301" i="2"/>
  <c r="R299" i="2"/>
  <c r="R297" i="2"/>
  <c r="R295" i="2"/>
  <c r="R293" i="2"/>
  <c r="R291" i="2"/>
  <c r="R289" i="2"/>
  <c r="R287" i="2"/>
  <c r="R285" i="2"/>
  <c r="R283" i="2"/>
  <c r="R281" i="2"/>
  <c r="R279" i="2"/>
  <c r="R266" i="2"/>
  <c r="AD266" i="2" s="1"/>
  <c r="AM269" i="1" s="1"/>
  <c r="R264" i="2"/>
  <c r="R262" i="2"/>
  <c r="R260" i="2"/>
  <c r="R258" i="2"/>
  <c r="R256" i="2"/>
  <c r="R254" i="2"/>
  <c r="R252" i="2"/>
  <c r="R250" i="2"/>
  <c r="R248" i="2"/>
  <c r="R246" i="2"/>
  <c r="R244" i="2"/>
  <c r="R242" i="2"/>
  <c r="R240" i="2"/>
  <c r="R238" i="2"/>
  <c r="R236" i="2"/>
  <c r="R234" i="2"/>
  <c r="R232" i="2"/>
  <c r="R230" i="2"/>
  <c r="R228" i="2"/>
  <c r="R226" i="2"/>
  <c r="R224" i="2"/>
  <c r="R222" i="2"/>
  <c r="R220" i="2"/>
  <c r="F278" i="2"/>
  <c r="R277" i="2"/>
  <c r="F276" i="2"/>
  <c r="R275" i="2"/>
  <c r="F274" i="2"/>
  <c r="R273" i="2"/>
  <c r="F272" i="2"/>
  <c r="R271" i="2"/>
  <c r="F270" i="2"/>
  <c r="R269" i="2"/>
  <c r="F268" i="2"/>
  <c r="R267" i="2"/>
  <c r="R312" i="2"/>
  <c r="R310" i="2"/>
  <c r="R308" i="2"/>
  <c r="AD308" i="2" s="1"/>
  <c r="AM311" i="1" s="1"/>
  <c r="R306" i="2"/>
  <c r="R304" i="2"/>
  <c r="AD304" i="2" s="1"/>
  <c r="AM307" i="1" s="1"/>
  <c r="R302" i="2"/>
  <c r="R300" i="2"/>
  <c r="AD300" i="2" s="1"/>
  <c r="AM303" i="1" s="1"/>
  <c r="R298" i="2"/>
  <c r="R296" i="2"/>
  <c r="AD296" i="2" s="1"/>
  <c r="AM299" i="1" s="1"/>
  <c r="R294" i="2"/>
  <c r="R292" i="2"/>
  <c r="AD292" i="2" s="1"/>
  <c r="AM295" i="1" s="1"/>
  <c r="R290" i="2"/>
  <c r="R288" i="2"/>
  <c r="R286" i="2"/>
  <c r="R284" i="2"/>
  <c r="AD284" i="2" s="1"/>
  <c r="AM287" i="1" s="1"/>
  <c r="R282" i="2"/>
  <c r="R280" i="2"/>
  <c r="AD280" i="2" s="1"/>
  <c r="AM283" i="1" s="1"/>
  <c r="R265" i="2"/>
  <c r="R263" i="2"/>
  <c r="F263" i="2" s="1"/>
  <c r="R261" i="2"/>
  <c r="R259" i="2"/>
  <c r="F259" i="2" s="1"/>
  <c r="R257" i="2"/>
  <c r="R255" i="2"/>
  <c r="R253" i="2"/>
  <c r="R251" i="2"/>
  <c r="F251" i="2" s="1"/>
  <c r="R249" i="2"/>
  <c r="R247" i="2"/>
  <c r="F247" i="2" s="1"/>
  <c r="R245" i="2"/>
  <c r="R243" i="2"/>
  <c r="F243" i="2" s="1"/>
  <c r="R241" i="2"/>
  <c r="R239" i="2"/>
  <c r="R237" i="2"/>
  <c r="R235" i="2"/>
  <c r="F235" i="2" s="1"/>
  <c r="R233" i="2"/>
  <c r="R231" i="2"/>
  <c r="F231" i="2" s="1"/>
  <c r="R229" i="2"/>
  <c r="R227" i="2"/>
  <c r="F227" i="2" s="1"/>
  <c r="R225" i="2"/>
  <c r="R223" i="2"/>
  <c r="R221" i="2"/>
  <c r="R175" i="2"/>
  <c r="F175" i="2" s="1"/>
  <c r="R171" i="2"/>
  <c r="R167" i="2"/>
  <c r="F167" i="2" s="1"/>
  <c r="R163" i="2"/>
  <c r="R188" i="2"/>
  <c r="AD188" i="2" s="1"/>
  <c r="AM191" i="1" s="1"/>
  <c r="R186" i="2"/>
  <c r="R184" i="2"/>
  <c r="AD184" i="2" s="1"/>
  <c r="AM187" i="1" s="1"/>
  <c r="R177" i="2"/>
  <c r="AD177" i="2" s="1"/>
  <c r="AM180" i="1" s="1"/>
  <c r="Y172" i="2"/>
  <c r="Z170" i="4" s="1"/>
  <c r="R179" i="2"/>
  <c r="AD179" i="2" s="1"/>
  <c r="AM182" i="1" s="1"/>
  <c r="R173" i="2"/>
  <c r="AD173" i="2" s="1"/>
  <c r="AM176" i="1" s="1"/>
  <c r="R169" i="2"/>
  <c r="R165" i="2"/>
  <c r="R219" i="2"/>
  <c r="F219" i="2" s="1"/>
  <c r="R217" i="2"/>
  <c r="R216" i="2"/>
  <c r="R215" i="2"/>
  <c r="R214" i="2"/>
  <c r="R213" i="2"/>
  <c r="R212" i="2"/>
  <c r="R211" i="2"/>
  <c r="R210" i="2"/>
  <c r="R209" i="2"/>
  <c r="R208" i="2"/>
  <c r="R207" i="2"/>
  <c r="R206" i="2"/>
  <c r="R205" i="2"/>
  <c r="R204" i="2"/>
  <c r="R203" i="2"/>
  <c r="R202" i="2"/>
  <c r="R201" i="2"/>
  <c r="R200" i="2"/>
  <c r="R199" i="2"/>
  <c r="R198" i="2"/>
  <c r="R197" i="2"/>
  <c r="R196" i="2"/>
  <c r="R195" i="2"/>
  <c r="R194" i="2"/>
  <c r="R193" i="2"/>
  <c r="R192" i="2"/>
  <c r="R191" i="2"/>
  <c r="R190" i="2"/>
  <c r="R189" i="2"/>
  <c r="R187" i="2"/>
  <c r="F187" i="2" s="1"/>
  <c r="R185" i="2"/>
  <c r="R183" i="2"/>
  <c r="F183" i="2" s="1"/>
  <c r="R181" i="2"/>
  <c r="Y170" i="2"/>
  <c r="Z168" i="4" s="1"/>
  <c r="R134" i="2"/>
  <c r="R132" i="2"/>
  <c r="R130" i="2"/>
  <c r="R128" i="2"/>
  <c r="R126" i="2"/>
  <c r="R124" i="2"/>
  <c r="R122" i="2"/>
  <c r="R120" i="2"/>
  <c r="R118" i="2"/>
  <c r="R116" i="2"/>
  <c r="R114" i="2"/>
  <c r="R112" i="2"/>
  <c r="R110" i="2"/>
  <c r="R108" i="2"/>
  <c r="R106" i="2"/>
  <c r="R104" i="2"/>
  <c r="R102" i="2"/>
  <c r="R100" i="2"/>
  <c r="R98" i="2"/>
  <c r="R96" i="2"/>
  <c r="R94" i="2"/>
  <c r="R92" i="2"/>
  <c r="F33" i="2"/>
  <c r="F15" i="2"/>
  <c r="R182" i="2"/>
  <c r="R180" i="2"/>
  <c r="R178" i="2"/>
  <c r="R176" i="2"/>
  <c r="F140" i="2"/>
  <c r="R136" i="2"/>
  <c r="Y131" i="2"/>
  <c r="Z129" i="4" s="1"/>
  <c r="Y129" i="2"/>
  <c r="Z127" i="4" s="1"/>
  <c r="Y125" i="2"/>
  <c r="Z123" i="4" s="1"/>
  <c r="Y123" i="2"/>
  <c r="Z121" i="4" s="1"/>
  <c r="Y121" i="2"/>
  <c r="Z119" i="4" s="1"/>
  <c r="Y119" i="2"/>
  <c r="Z117" i="4" s="1"/>
  <c r="Y115" i="2"/>
  <c r="Z113" i="4" s="1"/>
  <c r="Y109" i="2"/>
  <c r="Z107" i="4" s="1"/>
  <c r="Y107" i="2"/>
  <c r="Z105" i="4" s="1"/>
  <c r="Y105" i="2"/>
  <c r="Z103" i="4" s="1"/>
  <c r="Y103" i="2"/>
  <c r="Z101" i="4" s="1"/>
  <c r="Y99" i="2"/>
  <c r="Z97" i="4" s="1"/>
  <c r="Y93" i="2"/>
  <c r="Z91" i="4" s="1"/>
  <c r="R72" i="2"/>
  <c r="R62" i="2"/>
  <c r="AD62" i="2" s="1"/>
  <c r="AM65" i="1" s="1"/>
  <c r="R58" i="2"/>
  <c r="R66" i="2"/>
  <c r="F59" i="2"/>
  <c r="F25" i="2"/>
  <c r="R161" i="2"/>
  <c r="R159" i="2"/>
  <c r="AD159" i="2" s="1"/>
  <c r="AM162" i="1" s="1"/>
  <c r="R157" i="2"/>
  <c r="R155" i="2"/>
  <c r="R153" i="2"/>
  <c r="R151" i="2"/>
  <c r="AD151" i="2" s="1"/>
  <c r="AM154" i="1" s="1"/>
  <c r="R149" i="2"/>
  <c r="F147" i="2"/>
  <c r="R146" i="2"/>
  <c r="R145" i="2"/>
  <c r="R144" i="2"/>
  <c r="R142" i="2"/>
  <c r="F138" i="2"/>
  <c r="F63" i="2"/>
  <c r="R143" i="2"/>
  <c r="R141" i="2"/>
  <c r="R139" i="2"/>
  <c r="R137" i="2"/>
  <c r="R74" i="2"/>
  <c r="AD71" i="2"/>
  <c r="AM74" i="1" s="1"/>
  <c r="R90" i="2"/>
  <c r="F90" i="2" s="1"/>
  <c r="R89" i="2"/>
  <c r="R88" i="2"/>
  <c r="R87" i="2"/>
  <c r="R86" i="2"/>
  <c r="R85" i="2"/>
  <c r="R84" i="2"/>
  <c r="R83" i="2"/>
  <c r="R82" i="2"/>
  <c r="R81" i="2"/>
  <c r="R80" i="2"/>
  <c r="R79" i="2"/>
  <c r="R78" i="2"/>
  <c r="R76" i="2"/>
  <c r="R68" i="2"/>
  <c r="R64" i="2"/>
  <c r="AD64" i="2" s="1"/>
  <c r="AM67" i="1" s="1"/>
  <c r="R60" i="2"/>
  <c r="F29" i="2"/>
  <c r="F21" i="2"/>
  <c r="R70" i="2"/>
  <c r="F70" i="2" s="1"/>
  <c r="R56" i="2"/>
  <c r="F56" i="2" s="1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1" i="2"/>
  <c r="R27" i="2"/>
  <c r="R23" i="2"/>
  <c r="BB26" i="1" s="1"/>
  <c r="R19" i="2"/>
  <c r="BB22" i="1" s="1"/>
  <c r="Y14" i="2"/>
  <c r="Z12" i="4" s="1"/>
  <c r="R34" i="2"/>
  <c r="AD34" i="2" s="1"/>
  <c r="AM37" i="1" s="1"/>
  <c r="R32" i="2"/>
  <c r="R30" i="2"/>
  <c r="AD30" i="2" s="1"/>
  <c r="AM33" i="1" s="1"/>
  <c r="R28" i="2"/>
  <c r="R26" i="2"/>
  <c r="AD26" i="2" s="1"/>
  <c r="AM29" i="1" s="1"/>
  <c r="R24" i="2"/>
  <c r="R22" i="2"/>
  <c r="BB25" i="1" s="1"/>
  <c r="R20" i="2"/>
  <c r="R18" i="2"/>
  <c r="BB21" i="1" s="1"/>
  <c r="R16" i="2"/>
  <c r="AM119" i="4" l="1"/>
  <c r="AM47" i="4"/>
  <c r="AP100" i="4"/>
  <c r="AP39" i="4"/>
  <c r="AP28" i="4"/>
  <c r="AD60" i="4"/>
  <c r="Y64" i="4"/>
  <c r="Y81" i="4"/>
  <c r="AD95" i="4"/>
  <c r="AP123" i="4"/>
  <c r="AP98" i="4"/>
  <c r="AD100" i="4"/>
  <c r="AM100" i="4" s="1"/>
  <c r="AD102" i="4"/>
  <c r="AP110" i="4"/>
  <c r="Y147" i="4"/>
  <c r="AP163" i="4"/>
  <c r="AD171" i="4"/>
  <c r="AD72" i="4"/>
  <c r="AM72" i="4" s="1"/>
  <c r="AD170" i="4"/>
  <c r="AM166" i="4"/>
  <c r="AP198" i="4"/>
  <c r="Y208" i="4"/>
  <c r="AD240" i="4"/>
  <c r="AD156" i="4"/>
  <c r="Y220" i="4"/>
  <c r="AD230" i="4"/>
  <c r="AM230" i="4" s="1"/>
  <c r="Y238" i="4"/>
  <c r="AD291" i="4"/>
  <c r="AM291" i="4" s="1"/>
  <c r="Y300" i="4"/>
  <c r="AD309" i="4"/>
  <c r="AM309" i="4" s="1"/>
  <c r="AP308" i="4"/>
  <c r="AP310" i="4"/>
  <c r="T276" i="4"/>
  <c r="AM197" i="4"/>
  <c r="Y117" i="4"/>
  <c r="Y138" i="4"/>
  <c r="AL138" i="4" s="1"/>
  <c r="Y225" i="4"/>
  <c r="AP56" i="4"/>
  <c r="AP119" i="4"/>
  <c r="AD123" i="4"/>
  <c r="AP46" i="4"/>
  <c r="AD98" i="4"/>
  <c r="AD110" i="4"/>
  <c r="Y118" i="4"/>
  <c r="AD163" i="4"/>
  <c r="AM163" i="4" s="1"/>
  <c r="AD198" i="4"/>
  <c r="AM186" i="4"/>
  <c r="AP240" i="4"/>
  <c r="Y156" i="4"/>
  <c r="AD153" i="4"/>
  <c r="AP159" i="4"/>
  <c r="AD204" i="4"/>
  <c r="AP222" i="4"/>
  <c r="AD213" i="4"/>
  <c r="AM213" i="4" s="1"/>
  <c r="AP260" i="4"/>
  <c r="AD295" i="4"/>
  <c r="AP255" i="4"/>
  <c r="AD308" i="4"/>
  <c r="AD310" i="4"/>
  <c r="Y201" i="4"/>
  <c r="AD201" i="4"/>
  <c r="AM201" i="4" s="1"/>
  <c r="AP41" i="4"/>
  <c r="AD39" i="4"/>
  <c r="AM39" i="4" s="1"/>
  <c r="AP48" i="4"/>
  <c r="Y46" i="4"/>
  <c r="Y213" i="4"/>
  <c r="AD195" i="4"/>
  <c r="Y301" i="4"/>
  <c r="AP303" i="4"/>
  <c r="AP299" i="4"/>
  <c r="AM225" i="4"/>
  <c r="S93" i="4"/>
  <c r="T117" i="4"/>
  <c r="S162" i="4"/>
  <c r="I152" i="2"/>
  <c r="AM20" i="4"/>
  <c r="S107" i="4"/>
  <c r="S170" i="4"/>
  <c r="T274" i="4"/>
  <c r="AM104" i="4"/>
  <c r="AM136" i="4"/>
  <c r="BB128" i="1"/>
  <c r="AD156" i="2"/>
  <c r="AM159" i="1" s="1"/>
  <c r="BB159" i="1"/>
  <c r="BD159" i="1" s="1"/>
  <c r="BB169" i="1"/>
  <c r="K65" i="2"/>
  <c r="I65" i="2"/>
  <c r="Y71" i="4"/>
  <c r="AD80" i="4"/>
  <c r="AM80" i="4" s="1"/>
  <c r="AP91" i="4"/>
  <c r="AP120" i="4"/>
  <c r="Y134" i="4"/>
  <c r="AP200" i="4"/>
  <c r="AM150" i="4"/>
  <c r="Y153" i="4"/>
  <c r="AP199" i="4"/>
  <c r="AD234" i="4"/>
  <c r="Y195" i="4"/>
  <c r="Y203" i="4"/>
  <c r="Y254" i="4"/>
  <c r="AP270" i="4"/>
  <c r="Y289" i="4"/>
  <c r="Y295" i="4"/>
  <c r="AD298" i="4"/>
  <c r="AD280" i="4"/>
  <c r="AM280" i="4" s="1"/>
  <c r="Y160" i="4"/>
  <c r="I129" i="2"/>
  <c r="K129" i="2"/>
  <c r="F113" i="2"/>
  <c r="AD113" i="2"/>
  <c r="AM116" i="1" s="1"/>
  <c r="BB116" i="1"/>
  <c r="I105" i="2"/>
  <c r="K105" i="2"/>
  <c r="F117" i="2"/>
  <c r="BB120" i="1"/>
  <c r="Q115" i="4"/>
  <c r="T115" i="4" s="1"/>
  <c r="F160" i="2"/>
  <c r="Q158" i="4"/>
  <c r="AD160" i="2"/>
  <c r="AM163" i="1" s="1"/>
  <c r="F95" i="2"/>
  <c r="BB98" i="1"/>
  <c r="AP176" i="4"/>
  <c r="Y176" i="4"/>
  <c r="AD176" i="4"/>
  <c r="AM176" i="4" s="1"/>
  <c r="F174" i="2"/>
  <c r="BB177" i="1"/>
  <c r="AD174" i="2"/>
  <c r="AM177" i="1" s="1"/>
  <c r="Q172" i="4"/>
  <c r="AP20" i="4"/>
  <c r="AP50" i="4"/>
  <c r="AP57" i="4"/>
  <c r="AD91" i="4"/>
  <c r="Y104" i="4"/>
  <c r="AM114" i="4"/>
  <c r="AP118" i="4"/>
  <c r="AD120" i="4"/>
  <c r="AM120" i="4" s="1"/>
  <c r="AP136" i="4"/>
  <c r="Y139" i="4"/>
  <c r="Y162" i="4"/>
  <c r="AD200" i="4"/>
  <c r="AP161" i="4"/>
  <c r="AD159" i="4"/>
  <c r="AD183" i="4"/>
  <c r="AD199" i="4"/>
  <c r="Y229" i="4"/>
  <c r="AD223" i="4"/>
  <c r="AD270" i="4"/>
  <c r="AD259" i="4"/>
  <c r="AD271" i="4"/>
  <c r="AM271" i="4" s="1"/>
  <c r="AM283" i="4"/>
  <c r="AP298" i="4"/>
  <c r="AD302" i="4"/>
  <c r="Y135" i="2"/>
  <c r="Z133" i="4" s="1"/>
  <c r="AP108" i="4"/>
  <c r="AD162" i="4"/>
  <c r="AD169" i="4"/>
  <c r="Y270" i="4"/>
  <c r="AL270" i="4" s="1"/>
  <c r="Y302" i="4"/>
  <c r="AM146" i="4"/>
  <c r="AD160" i="4"/>
  <c r="AM160" i="4" s="1"/>
  <c r="BD96" i="1"/>
  <c r="T101" i="4"/>
  <c r="BD114" i="1"/>
  <c r="T127" i="4"/>
  <c r="AL127" i="4" s="1"/>
  <c r="S270" i="4"/>
  <c r="T91" i="4"/>
  <c r="BD126" i="1"/>
  <c r="S123" i="4"/>
  <c r="T170" i="4"/>
  <c r="T69" i="4"/>
  <c r="BD110" i="1"/>
  <c r="T107" i="4"/>
  <c r="BD132" i="1"/>
  <c r="Y17" i="4"/>
  <c r="AP68" i="4"/>
  <c r="AD66" i="4"/>
  <c r="AM66" i="4" s="1"/>
  <c r="AP54" i="4"/>
  <c r="AM157" i="4"/>
  <c r="AD59" i="4"/>
  <c r="AP271" i="4"/>
  <c r="Y291" i="4"/>
  <c r="Y286" i="4"/>
  <c r="AP277" i="4"/>
  <c r="BD80" i="1"/>
  <c r="S158" i="4"/>
  <c r="AP263" i="4"/>
  <c r="Y252" i="4"/>
  <c r="AD306" i="4"/>
  <c r="AD303" i="4"/>
  <c r="AM303" i="4" s="1"/>
  <c r="I21" i="2"/>
  <c r="T93" i="4"/>
  <c r="BD153" i="1"/>
  <c r="AM284" i="4"/>
  <c r="AD286" i="4"/>
  <c r="AM286" i="4" s="1"/>
  <c r="Y306" i="4"/>
  <c r="AM302" i="4"/>
  <c r="AM191" i="4"/>
  <c r="Y111" i="2"/>
  <c r="Z109" i="4" s="1"/>
  <c r="Q109" i="4"/>
  <c r="T109" i="4" s="1"/>
  <c r="T12" i="4"/>
  <c r="AD183" i="2"/>
  <c r="AM186" i="1" s="1"/>
  <c r="BD106" i="1"/>
  <c r="T119" i="4"/>
  <c r="T160" i="4"/>
  <c r="AD219" i="2"/>
  <c r="AM222" i="1" s="1"/>
  <c r="AD175" i="2"/>
  <c r="AM178" i="1" s="1"/>
  <c r="S91" i="4"/>
  <c r="AD187" i="2"/>
  <c r="AM190" i="1" s="1"/>
  <c r="K187" i="2" s="1"/>
  <c r="AD167" i="2"/>
  <c r="AM170" i="1" s="1"/>
  <c r="T15" i="4"/>
  <c r="T154" i="4"/>
  <c r="Y183" i="2"/>
  <c r="Z181" i="4" s="1"/>
  <c r="BA186" i="1"/>
  <c r="I188" i="2"/>
  <c r="K188" i="2"/>
  <c r="Y235" i="2"/>
  <c r="Z233" i="4" s="1"/>
  <c r="BA238" i="1"/>
  <c r="K284" i="2"/>
  <c r="I284" i="2"/>
  <c r="Y219" i="2"/>
  <c r="Z217" i="4" s="1"/>
  <c r="BA222" i="1"/>
  <c r="I184" i="2"/>
  <c r="K184" i="2"/>
  <c r="Y251" i="2"/>
  <c r="Z249" i="4" s="1"/>
  <c r="BA254" i="1"/>
  <c r="K218" i="2"/>
  <c r="I218" i="2"/>
  <c r="Y187" i="2"/>
  <c r="Z185" i="4" s="1"/>
  <c r="BA190" i="1"/>
  <c r="I183" i="2"/>
  <c r="K183" i="2"/>
  <c r="BB197" i="1"/>
  <c r="Q192" i="4"/>
  <c r="T192" i="4" s="1"/>
  <c r="K219" i="2"/>
  <c r="I219" i="2"/>
  <c r="AD18" i="2"/>
  <c r="AM21" i="1" s="1"/>
  <c r="Q22" i="4"/>
  <c r="S22" i="4" s="1"/>
  <c r="BB27" i="1"/>
  <c r="BB195" i="1"/>
  <c r="Q190" i="4"/>
  <c r="S190" i="4" s="1"/>
  <c r="BB199" i="1"/>
  <c r="Q194" i="4"/>
  <c r="BB203" i="1"/>
  <c r="Q198" i="4"/>
  <c r="BB207" i="1"/>
  <c r="Q202" i="4"/>
  <c r="S202" i="4" s="1"/>
  <c r="BB211" i="1"/>
  <c r="Q206" i="4"/>
  <c r="BB215" i="1"/>
  <c r="Q210" i="4"/>
  <c r="S210" i="4" s="1"/>
  <c r="BB219" i="1"/>
  <c r="Q214" i="4"/>
  <c r="F225" i="2"/>
  <c r="BB228" i="1"/>
  <c r="Q223" i="4"/>
  <c r="S223" i="4" s="1"/>
  <c r="AD231" i="2"/>
  <c r="AM234" i="1" s="1"/>
  <c r="BB234" i="1"/>
  <c r="Q229" i="4"/>
  <c r="S229" i="4" s="1"/>
  <c r="F241" i="2"/>
  <c r="BB244" i="1"/>
  <c r="Q239" i="4"/>
  <c r="S239" i="4" s="1"/>
  <c r="AD247" i="2"/>
  <c r="AM250" i="1" s="1"/>
  <c r="BB250" i="1"/>
  <c r="Q245" i="4"/>
  <c r="T245" i="4" s="1"/>
  <c r="AL245" i="4" s="1"/>
  <c r="F257" i="2"/>
  <c r="BB260" i="1"/>
  <c r="Q255" i="4"/>
  <c r="S255" i="4" s="1"/>
  <c r="AD263" i="2"/>
  <c r="AM266" i="1" s="1"/>
  <c r="BB266" i="1"/>
  <c r="Q261" i="4"/>
  <c r="S261" i="4" s="1"/>
  <c r="F280" i="2"/>
  <c r="BB283" i="1"/>
  <c r="Q278" i="4"/>
  <c r="S278" i="4" s="1"/>
  <c r="F290" i="2"/>
  <c r="BB293" i="1"/>
  <c r="Q288" i="4"/>
  <c r="T288" i="4" s="1"/>
  <c r="F296" i="2"/>
  <c r="BB299" i="1"/>
  <c r="Q294" i="4"/>
  <c r="S294" i="4" s="1"/>
  <c r="F300" i="2"/>
  <c r="BB303" i="1"/>
  <c r="Q298" i="4"/>
  <c r="S298" i="4" s="1"/>
  <c r="F304" i="2"/>
  <c r="BB307" i="1"/>
  <c r="Q302" i="4"/>
  <c r="S302" i="4" s="1"/>
  <c r="F308" i="2"/>
  <c r="BB311" i="1"/>
  <c r="Q306" i="4"/>
  <c r="S306" i="4" s="1"/>
  <c r="AD267" i="2"/>
  <c r="AM270" i="1" s="1"/>
  <c r="BB270" i="1"/>
  <c r="Q265" i="4"/>
  <c r="S265" i="4" s="1"/>
  <c r="AD271" i="2"/>
  <c r="AM274" i="1" s="1"/>
  <c r="BB274" i="1"/>
  <c r="Q269" i="4"/>
  <c r="S269" i="4" s="1"/>
  <c r="AD275" i="2"/>
  <c r="AM278" i="1" s="1"/>
  <c r="BB278" i="1"/>
  <c r="Q273" i="4"/>
  <c r="S273" i="4" s="1"/>
  <c r="AD220" i="2"/>
  <c r="AM223" i="1" s="1"/>
  <c r="BB223" i="1"/>
  <c r="Q218" i="4"/>
  <c r="S218" i="4" s="1"/>
  <c r="AD228" i="2"/>
  <c r="AM231" i="1" s="1"/>
  <c r="BB231" i="1"/>
  <c r="Q226" i="4"/>
  <c r="S226" i="4" s="1"/>
  <c r="AD236" i="2"/>
  <c r="AM239" i="1" s="1"/>
  <c r="BB239" i="1"/>
  <c r="Q234" i="4"/>
  <c r="T234" i="4" s="1"/>
  <c r="AL234" i="4" s="1"/>
  <c r="AD244" i="2"/>
  <c r="AM247" i="1" s="1"/>
  <c r="BB247" i="1"/>
  <c r="Q242" i="4"/>
  <c r="S242" i="4" s="1"/>
  <c r="AD252" i="2"/>
  <c r="AM255" i="1" s="1"/>
  <c r="BB255" i="1"/>
  <c r="Q250" i="4"/>
  <c r="T250" i="4" s="1"/>
  <c r="AL250" i="4" s="1"/>
  <c r="AN250" i="4" s="1"/>
  <c r="AD260" i="2"/>
  <c r="AM263" i="1" s="1"/>
  <c r="BB263" i="1"/>
  <c r="Q258" i="4"/>
  <c r="F279" i="2"/>
  <c r="BB282" i="1"/>
  <c r="Q277" i="4"/>
  <c r="S277" i="4" s="1"/>
  <c r="F287" i="2"/>
  <c r="BB290" i="1"/>
  <c r="Q285" i="4"/>
  <c r="S285" i="4" s="1"/>
  <c r="F295" i="2"/>
  <c r="BB298" i="1"/>
  <c r="Q293" i="4"/>
  <c r="S293" i="4" s="1"/>
  <c r="F303" i="2"/>
  <c r="BB306" i="1"/>
  <c r="Q301" i="4"/>
  <c r="T301" i="4" s="1"/>
  <c r="AL301" i="4" s="1"/>
  <c r="I268" i="2"/>
  <c r="K268" i="2"/>
  <c r="I276" i="2"/>
  <c r="K276" i="2"/>
  <c r="I272" i="2"/>
  <c r="K272" i="2"/>
  <c r="AM239" i="4"/>
  <c r="AM182" i="4"/>
  <c r="AM238" i="4"/>
  <c r="I17" i="2"/>
  <c r="K17" i="2"/>
  <c r="AL109" i="4"/>
  <c r="AN109" i="4" s="1"/>
  <c r="T265" i="4"/>
  <c r="T19" i="4"/>
  <c r="F61" i="2"/>
  <c r="BB64" i="1"/>
  <c r="Q59" i="4"/>
  <c r="S59" i="4" s="1"/>
  <c r="T269" i="4"/>
  <c r="AP261" i="4"/>
  <c r="Y261" i="4"/>
  <c r="T255" i="4"/>
  <c r="AL255" i="4" s="1"/>
  <c r="T266" i="4"/>
  <c r="AL266" i="4" s="1"/>
  <c r="BB188" i="1"/>
  <c r="Q183" i="4"/>
  <c r="T183" i="4" s="1"/>
  <c r="AL183" i="4" s="1"/>
  <c r="BB192" i="1"/>
  <c r="Q187" i="4"/>
  <c r="T187" i="4" s="1"/>
  <c r="AL187" i="4" s="1"/>
  <c r="BB196" i="1"/>
  <c r="Q191" i="4"/>
  <c r="T191" i="4" s="1"/>
  <c r="AL191" i="4" s="1"/>
  <c r="BB200" i="1"/>
  <c r="Q195" i="4"/>
  <c r="S195" i="4" s="1"/>
  <c r="BB204" i="1"/>
  <c r="Q199" i="4"/>
  <c r="S199" i="4" s="1"/>
  <c r="BB208" i="1"/>
  <c r="Q203" i="4"/>
  <c r="S203" i="4" s="1"/>
  <c r="BB212" i="1"/>
  <c r="Q207" i="4"/>
  <c r="S207" i="4" s="1"/>
  <c r="BB216" i="1"/>
  <c r="Q211" i="4"/>
  <c r="T211" i="4" s="1"/>
  <c r="AL211" i="4" s="1"/>
  <c r="BB220" i="1"/>
  <c r="Q215" i="4"/>
  <c r="S215" i="4" s="1"/>
  <c r="F188" i="2"/>
  <c r="BB191" i="1"/>
  <c r="Q186" i="4"/>
  <c r="S186" i="4" s="1"/>
  <c r="AD221" i="2"/>
  <c r="AM224" i="1" s="1"/>
  <c r="BB224" i="1"/>
  <c r="Q219" i="4"/>
  <c r="S219" i="4" s="1"/>
  <c r="AD227" i="2"/>
  <c r="AM230" i="1" s="1"/>
  <c r="BB230" i="1"/>
  <c r="Q225" i="4"/>
  <c r="Y231" i="2"/>
  <c r="Z229" i="4" s="1"/>
  <c r="BA234" i="1"/>
  <c r="AD237" i="2"/>
  <c r="AM240" i="1" s="1"/>
  <c r="BB240" i="1"/>
  <c r="Q235" i="4"/>
  <c r="S235" i="4" s="1"/>
  <c r="AD243" i="2"/>
  <c r="AM246" i="1" s="1"/>
  <c r="BB246" i="1"/>
  <c r="Q241" i="4"/>
  <c r="S241" i="4" s="1"/>
  <c r="Y247" i="2"/>
  <c r="Z245" i="4" s="1"/>
  <c r="BA250" i="1"/>
  <c r="BD250" i="1" s="1"/>
  <c r="AD253" i="2"/>
  <c r="AM256" i="1" s="1"/>
  <c r="BB256" i="1"/>
  <c r="Q251" i="4"/>
  <c r="S251" i="4" s="1"/>
  <c r="AD259" i="2"/>
  <c r="AM262" i="1" s="1"/>
  <c r="BB262" i="1"/>
  <c r="Q257" i="4"/>
  <c r="Y263" i="2"/>
  <c r="Z261" i="4" s="1"/>
  <c r="BA266" i="1"/>
  <c r="I280" i="2"/>
  <c r="K280" i="2"/>
  <c r="F286" i="2"/>
  <c r="BB289" i="1"/>
  <c r="Q284" i="4"/>
  <c r="T284" i="4" s="1"/>
  <c r="AL284" i="4" s="1"/>
  <c r="F292" i="2"/>
  <c r="BB295" i="1"/>
  <c r="Q290" i="4"/>
  <c r="S290" i="4" s="1"/>
  <c r="I296" i="2"/>
  <c r="K296" i="2"/>
  <c r="K300" i="2"/>
  <c r="I300" i="2"/>
  <c r="I304" i="2"/>
  <c r="K304" i="2"/>
  <c r="K308" i="2"/>
  <c r="I308" i="2"/>
  <c r="Y268" i="2"/>
  <c r="Z266" i="4" s="1"/>
  <c r="BA271" i="1"/>
  <c r="BD271" i="1" s="1"/>
  <c r="Y272" i="2"/>
  <c r="Z270" i="4" s="1"/>
  <c r="BA275" i="1"/>
  <c r="BD275" i="1" s="1"/>
  <c r="Y276" i="2"/>
  <c r="Z274" i="4" s="1"/>
  <c r="BA279" i="1"/>
  <c r="AD222" i="2"/>
  <c r="AM225" i="1" s="1"/>
  <c r="BB225" i="1"/>
  <c r="Q220" i="4"/>
  <c r="T220" i="4" s="1"/>
  <c r="AL220" i="4" s="1"/>
  <c r="AD230" i="2"/>
  <c r="AM233" i="1" s="1"/>
  <c r="BB233" i="1"/>
  <c r="Q228" i="4"/>
  <c r="S228" i="4" s="1"/>
  <c r="AD238" i="2"/>
  <c r="AM241" i="1" s="1"/>
  <c r="BB241" i="1"/>
  <c r="Q236" i="4"/>
  <c r="S236" i="4" s="1"/>
  <c r="AD246" i="2"/>
  <c r="AM249" i="1" s="1"/>
  <c r="BB249" i="1"/>
  <c r="Q244" i="4"/>
  <c r="S244" i="4" s="1"/>
  <c r="AD254" i="2"/>
  <c r="AM257" i="1" s="1"/>
  <c r="BB257" i="1"/>
  <c r="Q252" i="4"/>
  <c r="S252" i="4" s="1"/>
  <c r="AD262" i="2"/>
  <c r="AM265" i="1" s="1"/>
  <c r="BB265" i="1"/>
  <c r="Q260" i="4"/>
  <c r="T260" i="4" s="1"/>
  <c r="AL260" i="4" s="1"/>
  <c r="F281" i="2"/>
  <c r="BB284" i="1"/>
  <c r="Q279" i="4"/>
  <c r="S279" i="4" s="1"/>
  <c r="F289" i="2"/>
  <c r="BB292" i="1"/>
  <c r="Q287" i="4"/>
  <c r="S287" i="4" s="1"/>
  <c r="F297" i="2"/>
  <c r="BB300" i="1"/>
  <c r="Q295" i="4"/>
  <c r="S295" i="4" s="1"/>
  <c r="F305" i="2"/>
  <c r="BB308" i="1"/>
  <c r="Q303" i="4"/>
  <c r="S303" i="4" s="1"/>
  <c r="F218" i="2"/>
  <c r="BB221" i="1"/>
  <c r="Q216" i="4"/>
  <c r="AM304" i="4"/>
  <c r="AM305" i="4"/>
  <c r="AM281" i="4"/>
  <c r="AM196" i="4"/>
  <c r="AM121" i="4"/>
  <c r="AP209" i="4"/>
  <c r="Y209" i="4"/>
  <c r="AD209" i="4"/>
  <c r="AM209" i="4" s="1"/>
  <c r="S183" i="4"/>
  <c r="I15" i="2"/>
  <c r="K15" i="2"/>
  <c r="S268" i="4"/>
  <c r="T272" i="4"/>
  <c r="AL272" i="4" s="1"/>
  <c r="BB193" i="1"/>
  <c r="Q188" i="4"/>
  <c r="T188" i="4" s="1"/>
  <c r="AL188" i="4" s="1"/>
  <c r="BB205" i="1"/>
  <c r="Q200" i="4"/>
  <c r="S200" i="4" s="1"/>
  <c r="BB213" i="1"/>
  <c r="Q208" i="4"/>
  <c r="T208" i="4" s="1"/>
  <c r="AD223" i="2"/>
  <c r="AM226" i="1" s="1"/>
  <c r="BB226" i="1"/>
  <c r="Q221" i="4"/>
  <c r="Y227" i="2"/>
  <c r="Z225" i="4" s="1"/>
  <c r="BA230" i="1"/>
  <c r="F233" i="2"/>
  <c r="BB236" i="1"/>
  <c r="Q231" i="4"/>
  <c r="S231" i="4" s="1"/>
  <c r="AD239" i="2"/>
  <c r="AM242" i="1" s="1"/>
  <c r="BB242" i="1"/>
  <c r="Q237" i="4"/>
  <c r="S237" i="4" s="1"/>
  <c r="Y243" i="2"/>
  <c r="Z241" i="4" s="1"/>
  <c r="BA246" i="1"/>
  <c r="F249" i="2"/>
  <c r="BB252" i="1"/>
  <c r="Q247" i="4"/>
  <c r="AD255" i="2"/>
  <c r="AM258" i="1" s="1"/>
  <c r="BB258" i="1"/>
  <c r="Q253" i="4"/>
  <c r="S253" i="4" s="1"/>
  <c r="Y259" i="2"/>
  <c r="Z257" i="4" s="1"/>
  <c r="BA262" i="1"/>
  <c r="F265" i="2"/>
  <c r="BB268" i="1"/>
  <c r="Q263" i="4"/>
  <c r="F282" i="2"/>
  <c r="BB285" i="1"/>
  <c r="Q280" i="4"/>
  <c r="S280" i="4" s="1"/>
  <c r="F288" i="2"/>
  <c r="BB291" i="1"/>
  <c r="Q286" i="4"/>
  <c r="S286" i="4" s="1"/>
  <c r="K292" i="2"/>
  <c r="I292" i="2"/>
  <c r="F298" i="2"/>
  <c r="BB301" i="1"/>
  <c r="Q296" i="4"/>
  <c r="T296" i="4" s="1"/>
  <c r="F302" i="2"/>
  <c r="BB305" i="1"/>
  <c r="Q300" i="4"/>
  <c r="S300" i="4" s="1"/>
  <c r="F306" i="2"/>
  <c r="BB309" i="1"/>
  <c r="Q304" i="4"/>
  <c r="AD269" i="2"/>
  <c r="AM272" i="1" s="1"/>
  <c r="BB272" i="1"/>
  <c r="Q267" i="4"/>
  <c r="AD273" i="2"/>
  <c r="AM276" i="1" s="1"/>
  <c r="BB276" i="1"/>
  <c r="Q271" i="4"/>
  <c r="T271" i="4" s="1"/>
  <c r="AL271" i="4" s="1"/>
  <c r="AD277" i="2"/>
  <c r="AM280" i="1" s="1"/>
  <c r="BB280" i="1"/>
  <c r="Q275" i="4"/>
  <c r="S275" i="4" s="1"/>
  <c r="AD224" i="2"/>
  <c r="AM227" i="1" s="1"/>
  <c r="BB227" i="1"/>
  <c r="Q222" i="4"/>
  <c r="S222" i="4" s="1"/>
  <c r="AD232" i="2"/>
  <c r="AM235" i="1" s="1"/>
  <c r="BB235" i="1"/>
  <c r="Q230" i="4"/>
  <c r="AD240" i="2"/>
  <c r="AM243" i="1" s="1"/>
  <c r="BB243" i="1"/>
  <c r="Q238" i="4"/>
  <c r="S238" i="4" s="1"/>
  <c r="AD248" i="2"/>
  <c r="AM251" i="1" s="1"/>
  <c r="BB251" i="1"/>
  <c r="Q246" i="4"/>
  <c r="T246" i="4" s="1"/>
  <c r="AL246" i="4" s="1"/>
  <c r="AD256" i="2"/>
  <c r="AM259" i="1" s="1"/>
  <c r="BB259" i="1"/>
  <c r="Q254" i="4"/>
  <c r="S254" i="4" s="1"/>
  <c r="AD264" i="2"/>
  <c r="AM267" i="1" s="1"/>
  <c r="BB267" i="1"/>
  <c r="Q262" i="4"/>
  <c r="F283" i="2"/>
  <c r="BB286" i="1"/>
  <c r="Q281" i="4"/>
  <c r="F291" i="2"/>
  <c r="BB294" i="1"/>
  <c r="Q289" i="4"/>
  <c r="S289" i="4" s="1"/>
  <c r="F299" i="2"/>
  <c r="BB302" i="1"/>
  <c r="Q297" i="4"/>
  <c r="S297" i="4" s="1"/>
  <c r="AD307" i="2"/>
  <c r="AM310" i="1" s="1"/>
  <c r="BB310" i="1"/>
  <c r="Q305" i="4"/>
  <c r="T305" i="4" s="1"/>
  <c r="AL305" i="4" s="1"/>
  <c r="I278" i="2"/>
  <c r="K278" i="2"/>
  <c r="I274" i="2"/>
  <c r="K274" i="2"/>
  <c r="AM256" i="4"/>
  <c r="AM206" i="4"/>
  <c r="AM274" i="4"/>
  <c r="AM231" i="4"/>
  <c r="I14" i="2"/>
  <c r="K14" i="2"/>
  <c r="T97" i="4"/>
  <c r="T121" i="4"/>
  <c r="Y249" i="4"/>
  <c r="AD249" i="4"/>
  <c r="AM249" i="4" s="1"/>
  <c r="AP249" i="4"/>
  <c r="AP197" i="4"/>
  <c r="Y197" i="4"/>
  <c r="T186" i="4"/>
  <c r="AL186" i="4" s="1"/>
  <c r="AN186" i="4" s="1"/>
  <c r="T263" i="4"/>
  <c r="AL263" i="4" s="1"/>
  <c r="T244" i="4"/>
  <c r="AL244" i="4" s="1"/>
  <c r="S258" i="4"/>
  <c r="T258" i="4"/>
  <c r="BD279" i="1"/>
  <c r="T27" i="4"/>
  <c r="S192" i="4"/>
  <c r="S234" i="4"/>
  <c r="S263" i="4"/>
  <c r="AD261" i="4"/>
  <c r="AM261" i="4" s="1"/>
  <c r="Q18" i="4"/>
  <c r="S18" i="4" s="1"/>
  <c r="BB23" i="1"/>
  <c r="Q14" i="4"/>
  <c r="S14" i="4" s="1"/>
  <c r="BB19" i="1"/>
  <c r="BB201" i="1"/>
  <c r="Q196" i="4"/>
  <c r="S196" i="4" s="1"/>
  <c r="BB209" i="1"/>
  <c r="Q204" i="4"/>
  <c r="S204" i="4" s="1"/>
  <c r="BB217" i="1"/>
  <c r="Q212" i="4"/>
  <c r="S212" i="4" s="1"/>
  <c r="F184" i="2"/>
  <c r="BB187" i="1"/>
  <c r="Q182" i="4"/>
  <c r="S182" i="4" s="1"/>
  <c r="AD22" i="2"/>
  <c r="AM25" i="1" s="1"/>
  <c r="Y21" i="2"/>
  <c r="Z19" i="4" s="1"/>
  <c r="BA24" i="1"/>
  <c r="Y15" i="2"/>
  <c r="Z13" i="4" s="1"/>
  <c r="BA18" i="1"/>
  <c r="BD18" i="1" s="1"/>
  <c r="BB186" i="1"/>
  <c r="BD186" i="1" s="1"/>
  <c r="Q181" i="4"/>
  <c r="T181" i="4" s="1"/>
  <c r="AL181" i="4" s="1"/>
  <c r="BB190" i="1"/>
  <c r="BD190" i="1" s="1"/>
  <c r="Q185" i="4"/>
  <c r="S185" i="4" s="1"/>
  <c r="BB194" i="1"/>
  <c r="Q189" i="4"/>
  <c r="S189" i="4" s="1"/>
  <c r="BB198" i="1"/>
  <c r="Q193" i="4"/>
  <c r="BB202" i="1"/>
  <c r="Q197" i="4"/>
  <c r="S197" i="4" s="1"/>
  <c r="BB206" i="1"/>
  <c r="Q201" i="4"/>
  <c r="S201" i="4" s="1"/>
  <c r="BB210" i="1"/>
  <c r="Q205" i="4"/>
  <c r="S205" i="4" s="1"/>
  <c r="BB214" i="1"/>
  <c r="Q209" i="4"/>
  <c r="S209" i="4" s="1"/>
  <c r="BB218" i="1"/>
  <c r="Q213" i="4"/>
  <c r="S213" i="4" s="1"/>
  <c r="BB222" i="1"/>
  <c r="BD222" i="1" s="1"/>
  <c r="Q217" i="4"/>
  <c r="S217" i="4" s="1"/>
  <c r="F186" i="2"/>
  <c r="BB189" i="1"/>
  <c r="Q184" i="4"/>
  <c r="S184" i="4" s="1"/>
  <c r="F223" i="2"/>
  <c r="BB232" i="1"/>
  <c r="Q227" i="4"/>
  <c r="T227" i="4" s="1"/>
  <c r="AD235" i="2"/>
  <c r="AM238" i="1" s="1"/>
  <c r="BB238" i="1"/>
  <c r="BD238" i="1" s="1"/>
  <c r="Q233" i="4"/>
  <c r="T233" i="4" s="1"/>
  <c r="AL233" i="4" s="1"/>
  <c r="F239" i="2"/>
  <c r="AD245" i="2"/>
  <c r="AM248" i="1" s="1"/>
  <c r="BB248" i="1"/>
  <c r="Q243" i="4"/>
  <c r="S243" i="4" s="1"/>
  <c r="AD251" i="2"/>
  <c r="AM254" i="1" s="1"/>
  <c r="BB254" i="1"/>
  <c r="BD254" i="1" s="1"/>
  <c r="Q249" i="4"/>
  <c r="T249" i="4" s="1"/>
  <c r="F255" i="2"/>
  <c r="AD261" i="2"/>
  <c r="AM264" i="1" s="1"/>
  <c r="BB264" i="1"/>
  <c r="Q259" i="4"/>
  <c r="S259" i="4" s="1"/>
  <c r="I266" i="2"/>
  <c r="K266" i="2"/>
  <c r="F284" i="2"/>
  <c r="BB287" i="1"/>
  <c r="Q282" i="4"/>
  <c r="S282" i="4" s="1"/>
  <c r="AD288" i="2"/>
  <c r="AM291" i="1" s="1"/>
  <c r="F294" i="2"/>
  <c r="BB297" i="1"/>
  <c r="Q292" i="4"/>
  <c r="T292" i="4" s="1"/>
  <c r="AL292" i="4" s="1"/>
  <c r="AD298" i="2"/>
  <c r="AM301" i="1" s="1"/>
  <c r="AD302" i="2"/>
  <c r="AM305" i="1" s="1"/>
  <c r="AD306" i="2"/>
  <c r="AM309" i="1" s="1"/>
  <c r="Y270" i="2"/>
  <c r="Z268" i="4" s="1"/>
  <c r="BA273" i="1"/>
  <c r="BD273" i="1" s="1"/>
  <c r="Y274" i="2"/>
  <c r="Z272" i="4" s="1"/>
  <c r="BA277" i="1"/>
  <c r="BD277" i="1" s="1"/>
  <c r="Y278" i="2"/>
  <c r="Z276" i="4" s="1"/>
  <c r="BA281" i="1"/>
  <c r="BD281" i="1" s="1"/>
  <c r="F226" i="2"/>
  <c r="BB229" i="1"/>
  <c r="Q224" i="4"/>
  <c r="S224" i="4" s="1"/>
  <c r="F234" i="2"/>
  <c r="BB237" i="1"/>
  <c r="Q232" i="4"/>
  <c r="F242" i="2"/>
  <c r="BB245" i="1"/>
  <c r="Q240" i="4"/>
  <c r="T240" i="4" s="1"/>
  <c r="AL240" i="4" s="1"/>
  <c r="F250" i="2"/>
  <c r="BB253" i="1"/>
  <c r="Q248" i="4"/>
  <c r="S248" i="4" s="1"/>
  <c r="F258" i="2"/>
  <c r="BB261" i="1"/>
  <c r="Q256" i="4"/>
  <c r="T256" i="4" s="1"/>
  <c r="AL256" i="4" s="1"/>
  <c r="F266" i="2"/>
  <c r="BB269" i="1"/>
  <c r="Q264" i="4"/>
  <c r="S264" i="4" s="1"/>
  <c r="AD285" i="2"/>
  <c r="AM288" i="1" s="1"/>
  <c r="BB288" i="1"/>
  <c r="Q283" i="4"/>
  <c r="S283" i="4" s="1"/>
  <c r="AD293" i="2"/>
  <c r="AM296" i="1" s="1"/>
  <c r="BB296" i="1"/>
  <c r="Q291" i="4"/>
  <c r="S291" i="4" s="1"/>
  <c r="F301" i="2"/>
  <c r="BB304" i="1"/>
  <c r="Q299" i="4"/>
  <c r="S299" i="4" s="1"/>
  <c r="I270" i="2"/>
  <c r="K270" i="2"/>
  <c r="AL288" i="4"/>
  <c r="AL268" i="4"/>
  <c r="AM268" i="4"/>
  <c r="AM222" i="4"/>
  <c r="AM299" i="4"/>
  <c r="AM188" i="4"/>
  <c r="AM204" i="4"/>
  <c r="AD97" i="4"/>
  <c r="AM97" i="4" s="1"/>
  <c r="Q136" i="4"/>
  <c r="S136" i="4" s="1"/>
  <c r="T162" i="4"/>
  <c r="AL162" i="4" s="1"/>
  <c r="BD17" i="1"/>
  <c r="T13" i="4"/>
  <c r="T14" i="4"/>
  <c r="T302" i="4"/>
  <c r="AL302" i="4" s="1"/>
  <c r="S208" i="4"/>
  <c r="F17" i="2"/>
  <c r="BB20" i="1"/>
  <c r="BD24" i="1"/>
  <c r="S188" i="4"/>
  <c r="BD234" i="1"/>
  <c r="S305" i="4"/>
  <c r="AM257" i="4"/>
  <c r="T264" i="4"/>
  <c r="BB36" i="1"/>
  <c r="Q31" i="4"/>
  <c r="T290" i="4"/>
  <c r="S245" i="4"/>
  <c r="S260" i="4"/>
  <c r="BD266" i="1"/>
  <c r="S292" i="4"/>
  <c r="T303" i="4"/>
  <c r="AL303" i="4" s="1"/>
  <c r="S246" i="4"/>
  <c r="AP55" i="4"/>
  <c r="Y55" i="4"/>
  <c r="Q111" i="4"/>
  <c r="F133" i="2"/>
  <c r="Q131" i="4"/>
  <c r="S131" i="4" s="1"/>
  <c r="BD138" i="1"/>
  <c r="BD165" i="1"/>
  <c r="T172" i="4"/>
  <c r="AL172" i="4" s="1"/>
  <c r="S115" i="4"/>
  <c r="S119" i="4"/>
  <c r="S127" i="4"/>
  <c r="S166" i="4"/>
  <c r="BB185" i="1"/>
  <c r="Q180" i="4"/>
  <c r="T180" i="4" s="1"/>
  <c r="AM149" i="4"/>
  <c r="T123" i="4"/>
  <c r="T145" i="4"/>
  <c r="F127" i="2"/>
  <c r="Q125" i="4"/>
  <c r="S125" i="4" s="1"/>
  <c r="F166" i="2"/>
  <c r="Q164" i="4"/>
  <c r="S164" i="4" s="1"/>
  <c r="F154" i="2"/>
  <c r="BB157" i="1"/>
  <c r="AD309" i="2"/>
  <c r="AM312" i="1" s="1"/>
  <c r="BB312" i="1"/>
  <c r="Q307" i="4"/>
  <c r="F312" i="2"/>
  <c r="Q310" i="4"/>
  <c r="T310" i="4" s="1"/>
  <c r="BB315" i="1"/>
  <c r="AD312" i="2"/>
  <c r="AM315" i="1" s="1"/>
  <c r="AM310" i="4"/>
  <c r="F310" i="2"/>
  <c r="BB313" i="1"/>
  <c r="Q308" i="4"/>
  <c r="F311" i="2"/>
  <c r="Q309" i="4"/>
  <c r="T309" i="4" s="1"/>
  <c r="AL309" i="4" s="1"/>
  <c r="BB314" i="1"/>
  <c r="AD310" i="2"/>
  <c r="AM313" i="1" s="1"/>
  <c r="AD311" i="2"/>
  <c r="AM314" i="1" s="1"/>
  <c r="AM308" i="4"/>
  <c r="AD178" i="4"/>
  <c r="AD175" i="4"/>
  <c r="AM175" i="4" s="1"/>
  <c r="AM164" i="4"/>
  <c r="T168" i="4"/>
  <c r="AL160" i="4"/>
  <c r="AP169" i="4"/>
  <c r="I173" i="2"/>
  <c r="K173" i="2"/>
  <c r="Y167" i="2"/>
  <c r="Z165" i="4" s="1"/>
  <c r="BA170" i="1"/>
  <c r="F163" i="2"/>
  <c r="BB166" i="1"/>
  <c r="Q161" i="4"/>
  <c r="K170" i="2"/>
  <c r="I170" i="2"/>
  <c r="BB164" i="1"/>
  <c r="Q159" i="4"/>
  <c r="BB183" i="1"/>
  <c r="Q178" i="4"/>
  <c r="Q167" i="4"/>
  <c r="BB172" i="1"/>
  <c r="I179" i="2"/>
  <c r="K179" i="2"/>
  <c r="Q175" i="4"/>
  <c r="BB180" i="1"/>
  <c r="I167" i="2"/>
  <c r="K167" i="2"/>
  <c r="I175" i="2"/>
  <c r="K175" i="2"/>
  <c r="AM159" i="4"/>
  <c r="AM167" i="4"/>
  <c r="I164" i="2"/>
  <c r="K164" i="2"/>
  <c r="Q163" i="4"/>
  <c r="BB168" i="1"/>
  <c r="Y175" i="2"/>
  <c r="Z173" i="4" s="1"/>
  <c r="BA178" i="1"/>
  <c r="AD178" i="2"/>
  <c r="AM181" i="1" s="1"/>
  <c r="BB181" i="1"/>
  <c r="Q176" i="4"/>
  <c r="K177" i="2"/>
  <c r="I177" i="2"/>
  <c r="Q179" i="4"/>
  <c r="BB184" i="1"/>
  <c r="AD165" i="2"/>
  <c r="AM168" i="1" s="1"/>
  <c r="F179" i="2"/>
  <c r="BB182" i="1"/>
  <c r="Q177" i="4"/>
  <c r="F177" i="2"/>
  <c r="BB170" i="1"/>
  <c r="BD170" i="1" s="1"/>
  <c r="Q165" i="4"/>
  <c r="T165" i="4" s="1"/>
  <c r="AL165" i="4" s="1"/>
  <c r="BB178" i="1"/>
  <c r="Q173" i="4"/>
  <c r="AM169" i="4"/>
  <c r="AM171" i="4"/>
  <c r="T166" i="4"/>
  <c r="AL166" i="4" s="1"/>
  <c r="AN166" i="4" s="1"/>
  <c r="Q171" i="4"/>
  <c r="BB176" i="1"/>
  <c r="I162" i="2"/>
  <c r="K162" i="2"/>
  <c r="AL170" i="4"/>
  <c r="S172" i="4"/>
  <c r="T164" i="4"/>
  <c r="AL164" i="4" s="1"/>
  <c r="AN164" i="4" s="1"/>
  <c r="T158" i="4"/>
  <c r="AL158" i="4" s="1"/>
  <c r="Q174" i="4"/>
  <c r="BB179" i="1"/>
  <c r="F165" i="2"/>
  <c r="F173" i="2"/>
  <c r="AD171" i="2"/>
  <c r="AM174" i="1" s="1"/>
  <c r="BB174" i="1"/>
  <c r="Q169" i="4"/>
  <c r="K172" i="2"/>
  <c r="I172" i="2"/>
  <c r="I166" i="2"/>
  <c r="K166" i="2"/>
  <c r="I160" i="2"/>
  <c r="K160" i="2"/>
  <c r="K158" i="2"/>
  <c r="I158" i="2"/>
  <c r="Q155" i="4"/>
  <c r="T155" i="4" s="1"/>
  <c r="AL155" i="4" s="1"/>
  <c r="BB160" i="1"/>
  <c r="AM153" i="4"/>
  <c r="BB162" i="1"/>
  <c r="Q157" i="4"/>
  <c r="T157" i="4" s="1"/>
  <c r="AL157" i="4" s="1"/>
  <c r="AN157" i="4" s="1"/>
  <c r="F159" i="2"/>
  <c r="F155" i="2"/>
  <c r="BB158" i="1"/>
  <c r="Q153" i="4"/>
  <c r="T153" i="4" s="1"/>
  <c r="AL153" i="4" s="1"/>
  <c r="K156" i="2"/>
  <c r="I156" i="2"/>
  <c r="F158" i="2"/>
  <c r="BB161" i="1"/>
  <c r="Q156" i="4"/>
  <c r="K159" i="2"/>
  <c r="I159" i="2"/>
  <c r="AD155" i="2"/>
  <c r="AM158" i="1" s="1"/>
  <c r="T152" i="4"/>
  <c r="I154" i="2"/>
  <c r="K154" i="2"/>
  <c r="AD153" i="2"/>
  <c r="AM156" i="1" s="1"/>
  <c r="Q151" i="4"/>
  <c r="T151" i="4" s="1"/>
  <c r="BB156" i="1"/>
  <c r="S150" i="4"/>
  <c r="T150" i="4"/>
  <c r="AL150" i="4" s="1"/>
  <c r="AN150" i="4" s="1"/>
  <c r="K151" i="2"/>
  <c r="I151" i="2"/>
  <c r="F151" i="2"/>
  <c r="BB154" i="1"/>
  <c r="Q149" i="4"/>
  <c r="T149" i="4" s="1"/>
  <c r="AL149" i="4" s="1"/>
  <c r="T148" i="4"/>
  <c r="AL148" i="4" s="1"/>
  <c r="S148" i="4"/>
  <c r="AM148" i="4"/>
  <c r="K150" i="2"/>
  <c r="I150" i="2"/>
  <c r="F149" i="2"/>
  <c r="BB152" i="1"/>
  <c r="Q147" i="4"/>
  <c r="T146" i="4"/>
  <c r="AL146" i="4" s="1"/>
  <c r="AN146" i="4" s="1"/>
  <c r="I148" i="2"/>
  <c r="K148" i="2"/>
  <c r="AP144" i="4"/>
  <c r="Y144" i="4"/>
  <c r="AD146" i="2"/>
  <c r="AM149" i="1" s="1"/>
  <c r="BB149" i="1"/>
  <c r="Q144" i="4"/>
  <c r="Y147" i="2"/>
  <c r="Z145" i="4" s="1"/>
  <c r="BA150" i="1"/>
  <c r="BD150" i="1" s="1"/>
  <c r="AL145" i="4"/>
  <c r="K147" i="2"/>
  <c r="I147" i="2"/>
  <c r="F145" i="2"/>
  <c r="Q143" i="4"/>
  <c r="BB148" i="1"/>
  <c r="AD144" i="2"/>
  <c r="AM147" i="1" s="1"/>
  <c r="BB147" i="1"/>
  <c r="Q142" i="4"/>
  <c r="AP140" i="4"/>
  <c r="Y140" i="4"/>
  <c r="AD140" i="4"/>
  <c r="AM140" i="4" s="1"/>
  <c r="AD142" i="2"/>
  <c r="AM145" i="1" s="1"/>
  <c r="Q140" i="4"/>
  <c r="BB145" i="1"/>
  <c r="F143" i="2"/>
  <c r="BB146" i="1"/>
  <c r="Q141" i="4"/>
  <c r="BB144" i="1"/>
  <c r="Q139" i="4"/>
  <c r="I140" i="2"/>
  <c r="K140" i="2"/>
  <c r="Y140" i="2"/>
  <c r="Z138" i="4" s="1"/>
  <c r="BA143" i="1"/>
  <c r="BD143" i="1" s="1"/>
  <c r="AM137" i="4"/>
  <c r="AP137" i="4"/>
  <c r="Y137" i="4"/>
  <c r="AD139" i="2"/>
  <c r="AM142" i="1" s="1"/>
  <c r="Q137" i="4"/>
  <c r="BB142" i="1"/>
  <c r="T136" i="4"/>
  <c r="AL136" i="4" s="1"/>
  <c r="I138" i="2"/>
  <c r="K138" i="2"/>
  <c r="Y138" i="2"/>
  <c r="Z136" i="4" s="1"/>
  <c r="BA141" i="1"/>
  <c r="BD141" i="1" s="1"/>
  <c r="AM135" i="4"/>
  <c r="AD137" i="2"/>
  <c r="AM140" i="1" s="1"/>
  <c r="BB140" i="1"/>
  <c r="Q135" i="4"/>
  <c r="T135" i="4" s="1"/>
  <c r="AL135" i="4" s="1"/>
  <c r="AM134" i="4"/>
  <c r="BB139" i="1"/>
  <c r="Q134" i="4"/>
  <c r="T133" i="4"/>
  <c r="AP133" i="4"/>
  <c r="Y133" i="4"/>
  <c r="K135" i="2"/>
  <c r="I135" i="2"/>
  <c r="AP129" i="4"/>
  <c r="Y129" i="4"/>
  <c r="AP132" i="4"/>
  <c r="AD129" i="4"/>
  <c r="AM129" i="4" s="1"/>
  <c r="Q132" i="4"/>
  <c r="BB137" i="1"/>
  <c r="I133" i="2"/>
  <c r="K133" i="2"/>
  <c r="AM130" i="4"/>
  <c r="T129" i="4"/>
  <c r="AL129" i="4" s="1"/>
  <c r="T131" i="4"/>
  <c r="AL131" i="4" s="1"/>
  <c r="F132" i="2"/>
  <c r="BB135" i="1"/>
  <c r="Q130" i="4"/>
  <c r="Y128" i="4"/>
  <c r="Q128" i="4"/>
  <c r="BB133" i="1"/>
  <c r="AP125" i="4"/>
  <c r="Y125" i="4"/>
  <c r="I127" i="2"/>
  <c r="K127" i="2"/>
  <c r="F128" i="2"/>
  <c r="Q126" i="4"/>
  <c r="BB131" i="1"/>
  <c r="AP124" i="4"/>
  <c r="AD124" i="4"/>
  <c r="AM124" i="4" s="1"/>
  <c r="AP121" i="4"/>
  <c r="Y121" i="4"/>
  <c r="AL121" i="4" s="1"/>
  <c r="AL123" i="4"/>
  <c r="S121" i="4"/>
  <c r="AM122" i="4"/>
  <c r="Q120" i="4"/>
  <c r="BB125" i="1"/>
  <c r="BD128" i="1"/>
  <c r="Q124" i="4"/>
  <c r="BB129" i="1"/>
  <c r="I125" i="2"/>
  <c r="K125" i="2"/>
  <c r="F124" i="2"/>
  <c r="BB127" i="1"/>
  <c r="Q122" i="4"/>
  <c r="T122" i="4" s="1"/>
  <c r="AL122" i="4" s="1"/>
  <c r="K121" i="2"/>
  <c r="I121" i="2"/>
  <c r="AL119" i="4"/>
  <c r="AL117" i="4"/>
  <c r="AN117" i="4" s="1"/>
  <c r="I119" i="5" s="1"/>
  <c r="I119" i="2"/>
  <c r="K119" i="2"/>
  <c r="BD122" i="1"/>
  <c r="F120" i="2"/>
  <c r="Q118" i="4"/>
  <c r="BB123" i="1"/>
  <c r="AM118" i="4"/>
  <c r="BB121" i="1"/>
  <c r="Q116" i="4"/>
  <c r="AP113" i="4"/>
  <c r="Y113" i="4"/>
  <c r="T113" i="4"/>
  <c r="AD113" i="4"/>
  <c r="AM113" i="4" s="1"/>
  <c r="Q112" i="4"/>
  <c r="BB117" i="1"/>
  <c r="I113" i="2"/>
  <c r="K113" i="2"/>
  <c r="F116" i="2"/>
  <c r="Q114" i="4"/>
  <c r="BB119" i="1"/>
  <c r="I117" i="2"/>
  <c r="K117" i="2"/>
  <c r="AL115" i="4"/>
  <c r="S113" i="4"/>
  <c r="BD118" i="1"/>
  <c r="F112" i="2"/>
  <c r="BB115" i="1"/>
  <c r="Q110" i="4"/>
  <c r="I111" i="2"/>
  <c r="K111" i="2"/>
  <c r="Q108" i="4"/>
  <c r="BB113" i="1"/>
  <c r="K109" i="2"/>
  <c r="I109" i="2"/>
  <c r="AP105" i="4"/>
  <c r="Y105" i="4"/>
  <c r="AD105" i="4"/>
  <c r="AM105" i="4" s="1"/>
  <c r="AM106" i="4"/>
  <c r="I107" i="2"/>
  <c r="K107" i="2"/>
  <c r="F108" i="2"/>
  <c r="BB111" i="1"/>
  <c r="Q106" i="4"/>
  <c r="T105" i="4"/>
  <c r="AL105" i="4" s="1"/>
  <c r="BB109" i="1"/>
  <c r="Q104" i="4"/>
  <c r="T103" i="4"/>
  <c r="AL103" i="4" s="1"/>
  <c r="AM103" i="4"/>
  <c r="AM102" i="4"/>
  <c r="F104" i="2"/>
  <c r="BB107" i="1"/>
  <c r="Q102" i="4"/>
  <c r="T102" i="4" s="1"/>
  <c r="AM101" i="4"/>
  <c r="AP101" i="4"/>
  <c r="Y101" i="4"/>
  <c r="AL101" i="4" s="1"/>
  <c r="K103" i="2"/>
  <c r="I103" i="2"/>
  <c r="BB105" i="1"/>
  <c r="Q100" i="4"/>
  <c r="F101" i="2"/>
  <c r="BB104" i="1"/>
  <c r="Q99" i="4"/>
  <c r="K101" i="2"/>
  <c r="I101" i="2"/>
  <c r="AP97" i="4"/>
  <c r="Y97" i="4"/>
  <c r="AL97" i="4" s="1"/>
  <c r="I99" i="2"/>
  <c r="K99" i="2"/>
  <c r="F100" i="2"/>
  <c r="BB103" i="1"/>
  <c r="Q98" i="4"/>
  <c r="AM98" i="4"/>
  <c r="BB101" i="1"/>
  <c r="Q96" i="4"/>
  <c r="AM96" i="4"/>
  <c r="K97" i="2"/>
  <c r="I97" i="2"/>
  <c r="F97" i="2"/>
  <c r="BB100" i="1"/>
  <c r="Q95" i="4"/>
  <c r="F96" i="2"/>
  <c r="Q94" i="4"/>
  <c r="T94" i="4" s="1"/>
  <c r="BB99" i="1"/>
  <c r="AM93" i="4"/>
  <c r="AP93" i="4"/>
  <c r="Y93" i="4"/>
  <c r="AL93" i="4" s="1"/>
  <c r="I95" i="2"/>
  <c r="K95" i="2"/>
  <c r="BB97" i="1"/>
  <c r="Q92" i="4"/>
  <c r="I93" i="2"/>
  <c r="K93" i="2"/>
  <c r="AL91" i="4"/>
  <c r="AM90" i="4"/>
  <c r="F92" i="2"/>
  <c r="BB95" i="1"/>
  <c r="Q90" i="4"/>
  <c r="T90" i="4" s="1"/>
  <c r="AL90" i="4" s="1"/>
  <c r="AD90" i="2"/>
  <c r="AM93" i="1" s="1"/>
  <c r="BB93" i="1"/>
  <c r="Q88" i="4"/>
  <c r="Y90" i="2"/>
  <c r="Z88" i="4" s="1"/>
  <c r="BA93" i="1"/>
  <c r="BB92" i="1"/>
  <c r="Q87" i="4"/>
  <c r="T87" i="4" s="1"/>
  <c r="AL87" i="4" s="1"/>
  <c r="AM87" i="4"/>
  <c r="AD88" i="2"/>
  <c r="AM91" i="1" s="1"/>
  <c r="Q86" i="4"/>
  <c r="T86" i="4" s="1"/>
  <c r="AL86" i="4" s="1"/>
  <c r="BB91" i="1"/>
  <c r="AM85" i="4"/>
  <c r="Q85" i="4"/>
  <c r="BB90" i="1"/>
  <c r="AD86" i="2"/>
  <c r="AM89" i="1" s="1"/>
  <c r="BB89" i="1"/>
  <c r="Q84" i="4"/>
  <c r="AD83" i="4"/>
  <c r="AP83" i="4"/>
  <c r="AP89" i="4"/>
  <c r="Y89" i="4"/>
  <c r="K91" i="2"/>
  <c r="I91" i="2"/>
  <c r="AM89" i="4"/>
  <c r="F91" i="2"/>
  <c r="BB94" i="1"/>
  <c r="Q89" i="4"/>
  <c r="Q83" i="4"/>
  <c r="BB88" i="1"/>
  <c r="AD82" i="2"/>
  <c r="AM85" i="1" s="1"/>
  <c r="BB85" i="1"/>
  <c r="Q80" i="4"/>
  <c r="T80" i="4" s="1"/>
  <c r="AD83" i="2"/>
  <c r="AM86" i="1" s="1"/>
  <c r="BB86" i="1"/>
  <c r="Q81" i="4"/>
  <c r="S80" i="4"/>
  <c r="AD84" i="2"/>
  <c r="AM87" i="1" s="1"/>
  <c r="Q82" i="4"/>
  <c r="BB87" i="1"/>
  <c r="AM79" i="4"/>
  <c r="AD81" i="2"/>
  <c r="AM84" i="1" s="1"/>
  <c r="Q79" i="4"/>
  <c r="BB84" i="1"/>
  <c r="AD80" i="2"/>
  <c r="AM83" i="1" s="1"/>
  <c r="Q78" i="4"/>
  <c r="BB83" i="1"/>
  <c r="AD79" i="2"/>
  <c r="AM82" i="1" s="1"/>
  <c r="BB82" i="1"/>
  <c r="Q77" i="4"/>
  <c r="AL69" i="4"/>
  <c r="F65" i="2"/>
  <c r="BB68" i="1"/>
  <c r="Y70" i="2"/>
  <c r="Z68" i="4" s="1"/>
  <c r="BA73" i="1"/>
  <c r="Q71" i="4"/>
  <c r="BB76" i="1"/>
  <c r="K75" i="2"/>
  <c r="I75" i="2"/>
  <c r="AD78" i="2"/>
  <c r="AM81" i="1" s="1"/>
  <c r="BB81" i="1"/>
  <c r="Q76" i="4"/>
  <c r="BB69" i="1"/>
  <c r="Q64" i="4"/>
  <c r="Y67" i="2"/>
  <c r="Z65" i="4" s="1"/>
  <c r="BA70" i="1"/>
  <c r="AM73" i="4"/>
  <c r="T75" i="4"/>
  <c r="AL75" i="4" s="1"/>
  <c r="F75" i="2"/>
  <c r="BB78" i="1"/>
  <c r="Q73" i="4"/>
  <c r="F76" i="2"/>
  <c r="Q74" i="4"/>
  <c r="BB79" i="1"/>
  <c r="AD74" i="2"/>
  <c r="AM77" i="1" s="1"/>
  <c r="BB77" i="1"/>
  <c r="Q72" i="4"/>
  <c r="K73" i="2"/>
  <c r="I73" i="2"/>
  <c r="Q66" i="4"/>
  <c r="BB71" i="1"/>
  <c r="F73" i="2"/>
  <c r="BB75" i="1"/>
  <c r="Q70" i="4"/>
  <c r="I77" i="2"/>
  <c r="AD67" i="2"/>
  <c r="AM70" i="1" s="1"/>
  <c r="BB70" i="1"/>
  <c r="Q65" i="4"/>
  <c r="T65" i="4" s="1"/>
  <c r="AL65" i="4" s="1"/>
  <c r="T63" i="4"/>
  <c r="BB73" i="1"/>
  <c r="Q68" i="4"/>
  <c r="AD70" i="2"/>
  <c r="AM73" i="1" s="1"/>
  <c r="AD76" i="2"/>
  <c r="AM79" i="1" s="1"/>
  <c r="I71" i="2"/>
  <c r="K71" i="2"/>
  <c r="F69" i="2"/>
  <c r="Q67" i="4"/>
  <c r="S67" i="4" s="1"/>
  <c r="BB72" i="1"/>
  <c r="AD69" i="2"/>
  <c r="AM72" i="1" s="1"/>
  <c r="K64" i="2"/>
  <c r="I64" i="2"/>
  <c r="Q62" i="4"/>
  <c r="BB67" i="1"/>
  <c r="T61" i="4"/>
  <c r="I63" i="2"/>
  <c r="K63" i="2"/>
  <c r="Y63" i="2"/>
  <c r="Z61" i="4" s="1"/>
  <c r="BA66" i="1"/>
  <c r="BD66" i="1" s="1"/>
  <c r="I111" i="5"/>
  <c r="AZ114" i="1"/>
  <c r="K61" i="2"/>
  <c r="I62" i="2"/>
  <c r="K62" i="2"/>
  <c r="F62" i="2"/>
  <c r="BB65" i="1"/>
  <c r="Q60" i="4"/>
  <c r="S60" i="4" s="1"/>
  <c r="AM59" i="4"/>
  <c r="AP47" i="4"/>
  <c r="Y47" i="4"/>
  <c r="AD53" i="2"/>
  <c r="AM56" i="1" s="1"/>
  <c r="BB56" i="1"/>
  <c r="Q51" i="4"/>
  <c r="S51" i="4" s="1"/>
  <c r="Y59" i="2"/>
  <c r="Z57" i="4" s="1"/>
  <c r="BA62" i="1"/>
  <c r="BD62" i="1" s="1"/>
  <c r="F57" i="2"/>
  <c r="BB60" i="1"/>
  <c r="Q55" i="4"/>
  <c r="S55" i="4" s="1"/>
  <c r="I59" i="2"/>
  <c r="K59" i="2"/>
  <c r="AD49" i="2"/>
  <c r="AM52" i="1" s="1"/>
  <c r="BB52" i="1"/>
  <c r="Q47" i="4"/>
  <c r="S47" i="4" s="1"/>
  <c r="Y56" i="2"/>
  <c r="Z54" i="4" s="1"/>
  <c r="BA59" i="1"/>
  <c r="AD50" i="2"/>
  <c r="AM53" i="1" s="1"/>
  <c r="Q48" i="4"/>
  <c r="S48" i="4" s="1"/>
  <c r="BB53" i="1"/>
  <c r="AD54" i="2"/>
  <c r="AM57" i="1" s="1"/>
  <c r="BB57" i="1"/>
  <c r="Q52" i="4"/>
  <c r="S52" i="4" s="1"/>
  <c r="AM48" i="4"/>
  <c r="I57" i="2"/>
  <c r="K57" i="2"/>
  <c r="BC59" i="1"/>
  <c r="P54" i="4"/>
  <c r="AD51" i="2"/>
  <c r="AM54" i="1" s="1"/>
  <c r="Q49" i="4"/>
  <c r="S49" i="4" s="1"/>
  <c r="BB54" i="1"/>
  <c r="AD55" i="2"/>
  <c r="AM58" i="1" s="1"/>
  <c r="Q53" i="4"/>
  <c r="S53" i="4" s="1"/>
  <c r="BB58" i="1"/>
  <c r="Q46" i="4"/>
  <c r="S46" i="4" s="1"/>
  <c r="BB51" i="1"/>
  <c r="BB55" i="1"/>
  <c r="Q50" i="4"/>
  <c r="S50" i="4" s="1"/>
  <c r="AD56" i="2"/>
  <c r="AM59" i="1" s="1"/>
  <c r="BB59" i="1"/>
  <c r="Q54" i="4"/>
  <c r="AD60" i="2"/>
  <c r="AM63" i="1" s="1"/>
  <c r="Q58" i="4"/>
  <c r="S58" i="4" s="1"/>
  <c r="BB63" i="1"/>
  <c r="Q56" i="4"/>
  <c r="S56" i="4" s="1"/>
  <c r="BB61" i="1"/>
  <c r="AM46" i="4"/>
  <c r="Y45" i="4"/>
  <c r="BB48" i="1"/>
  <c r="Q43" i="4"/>
  <c r="S43" i="4" s="1"/>
  <c r="AD46" i="2"/>
  <c r="AM49" i="1" s="1"/>
  <c r="Q44" i="4"/>
  <c r="S44" i="4" s="1"/>
  <c r="BB49" i="1"/>
  <c r="AD47" i="2"/>
  <c r="AM50" i="1" s="1"/>
  <c r="Q45" i="4"/>
  <c r="S45" i="4" s="1"/>
  <c r="BB50" i="1"/>
  <c r="BB47" i="1"/>
  <c r="Q42" i="4"/>
  <c r="S42" i="4" s="1"/>
  <c r="AD43" i="2"/>
  <c r="AM46" i="1" s="1"/>
  <c r="BB46" i="1"/>
  <c r="Q41" i="4"/>
  <c r="S41" i="4" s="1"/>
  <c r="AP38" i="4"/>
  <c r="Y38" i="4"/>
  <c r="AD38" i="4"/>
  <c r="AM38" i="4" s="1"/>
  <c r="Q38" i="4"/>
  <c r="S38" i="4" s="1"/>
  <c r="BB43" i="1"/>
  <c r="AD41" i="2"/>
  <c r="AM44" i="1" s="1"/>
  <c r="BB44" i="1"/>
  <c r="Q39" i="4"/>
  <c r="T39" i="4" s="1"/>
  <c r="AD42" i="2"/>
  <c r="AM45" i="1" s="1"/>
  <c r="Q40" i="4"/>
  <c r="S40" i="4" s="1"/>
  <c r="BB45" i="1"/>
  <c r="S39" i="4"/>
  <c r="AD38" i="2"/>
  <c r="AM41" i="1" s="1"/>
  <c r="Q36" i="4"/>
  <c r="S36" i="4" s="1"/>
  <c r="BB41" i="1"/>
  <c r="AD39" i="2"/>
  <c r="AM42" i="1" s="1"/>
  <c r="BB42" i="1"/>
  <c r="Q37" i="4"/>
  <c r="T37" i="4" s="1"/>
  <c r="AP34" i="4"/>
  <c r="Y34" i="4"/>
  <c r="BB40" i="1"/>
  <c r="Q35" i="4"/>
  <c r="S35" i="4" s="1"/>
  <c r="BB39" i="1"/>
  <c r="Q34" i="4"/>
  <c r="S34" i="4" s="1"/>
  <c r="I34" i="2"/>
  <c r="K34" i="2"/>
  <c r="Y33" i="2"/>
  <c r="Z31" i="4" s="1"/>
  <c r="BA36" i="1"/>
  <c r="BD36" i="1" s="1"/>
  <c r="I33" i="2"/>
  <c r="K33" i="2"/>
  <c r="F34" i="2"/>
  <c r="BB37" i="1"/>
  <c r="Q32" i="4"/>
  <c r="S32" i="4" s="1"/>
  <c r="AD35" i="2"/>
  <c r="AM38" i="1" s="1"/>
  <c r="BB38" i="1"/>
  <c r="Q33" i="4"/>
  <c r="S33" i="4" s="1"/>
  <c r="AM33" i="4"/>
  <c r="AD28" i="4"/>
  <c r="AM28" i="4" s="1"/>
  <c r="Y15" i="4"/>
  <c r="AL15" i="4" s="1"/>
  <c r="AD19" i="4"/>
  <c r="AM19" i="4" s="1"/>
  <c r="AM15" i="4"/>
  <c r="AP15" i="4"/>
  <c r="Y21" i="4"/>
  <c r="Q23" i="4"/>
  <c r="S23" i="4" s="1"/>
  <c r="AM27" i="4"/>
  <c r="AP30" i="4"/>
  <c r="Y30" i="4"/>
  <c r="AD30" i="4"/>
  <c r="AM30" i="4" s="1"/>
  <c r="Y26" i="4"/>
  <c r="AP26" i="4"/>
  <c r="AD26" i="4"/>
  <c r="AM26" i="4" s="1"/>
  <c r="I26" i="2"/>
  <c r="K26" i="2"/>
  <c r="BB31" i="1"/>
  <c r="Q26" i="4"/>
  <c r="S26" i="4" s="1"/>
  <c r="Y25" i="2"/>
  <c r="Z23" i="4" s="1"/>
  <c r="BA28" i="1"/>
  <c r="BD28" i="1" s="1"/>
  <c r="K25" i="2"/>
  <c r="BB35" i="1"/>
  <c r="Q30" i="4"/>
  <c r="S30" i="4" s="1"/>
  <c r="F30" i="2"/>
  <c r="Q28" i="4"/>
  <c r="S28" i="4" s="1"/>
  <c r="BB33" i="1"/>
  <c r="BB30" i="1"/>
  <c r="Q25" i="4"/>
  <c r="S25" i="4" s="1"/>
  <c r="I29" i="2"/>
  <c r="F26" i="2"/>
  <c r="Q24" i="4"/>
  <c r="S24" i="4" s="1"/>
  <c r="BB29" i="1"/>
  <c r="K30" i="2"/>
  <c r="I30" i="2"/>
  <c r="AD31" i="2"/>
  <c r="AM34" i="1" s="1"/>
  <c r="BB34" i="1"/>
  <c r="Q29" i="4"/>
  <c r="S29" i="4" s="1"/>
  <c r="Y29" i="2"/>
  <c r="Z27" i="4" s="1"/>
  <c r="BA32" i="1"/>
  <c r="BD32" i="1" s="1"/>
  <c r="AP16" i="4"/>
  <c r="Y19" i="4"/>
  <c r="AD16" i="4"/>
  <c r="AM16" i="4" s="1"/>
  <c r="F22" i="2"/>
  <c r="Q20" i="4"/>
  <c r="S20" i="4" s="1"/>
  <c r="AD19" i="2"/>
  <c r="AM22" i="1" s="1"/>
  <c r="Q17" i="4"/>
  <c r="S17" i="4" s="1"/>
  <c r="AM12" i="4"/>
  <c r="F18" i="2"/>
  <c r="Q16" i="4"/>
  <c r="S16" i="4" s="1"/>
  <c r="F23" i="2"/>
  <c r="Q21" i="4"/>
  <c r="S21" i="4" s="1"/>
  <c r="AM289" i="4"/>
  <c r="AM50" i="4"/>
  <c r="AM254" i="4"/>
  <c r="AM63" i="4"/>
  <c r="AM37" i="4"/>
  <c r="AM190" i="4"/>
  <c r="AM306" i="4"/>
  <c r="AM91" i="4"/>
  <c r="AM36" i="4"/>
  <c r="AM61" i="4"/>
  <c r="AM259" i="4"/>
  <c r="AM307" i="4"/>
  <c r="AM76" i="4"/>
  <c r="AM95" i="4"/>
  <c r="AM92" i="4"/>
  <c r="AM143" i="4"/>
  <c r="AM288" i="4"/>
  <c r="AN288" i="4" s="1"/>
  <c r="AM65" i="4"/>
  <c r="AM208" i="4"/>
  <c r="AM123" i="4"/>
  <c r="AM141" i="4"/>
  <c r="AM203" i="4"/>
  <c r="AM267" i="4"/>
  <c r="AM287" i="4"/>
  <c r="AM60" i="4"/>
  <c r="AM139" i="4"/>
  <c r="AM212" i="4"/>
  <c r="AM233" i="4"/>
  <c r="AN233" i="4" s="1"/>
  <c r="AM242" i="4"/>
  <c r="AM223" i="4"/>
  <c r="AM260" i="4"/>
  <c r="AM185" i="4"/>
  <c r="AM108" i="4"/>
  <c r="AM244" i="4"/>
  <c r="AN244" i="4" s="1"/>
  <c r="AM142" i="4"/>
  <c r="AM53" i="4"/>
  <c r="AM83" i="4"/>
  <c r="AM131" i="4"/>
  <c r="AM226" i="4"/>
  <c r="AM99" i="4"/>
  <c r="AM81" i="4"/>
  <c r="AM127" i="4"/>
  <c r="AM251" i="4"/>
  <c r="AM77" i="4"/>
  <c r="AM111" i="4"/>
  <c r="AM162" i="4"/>
  <c r="AM195" i="4"/>
  <c r="AM246" i="4"/>
  <c r="AM107" i="4"/>
  <c r="AM115" i="4"/>
  <c r="AN115" i="4" s="1"/>
  <c r="AM86" i="4"/>
  <c r="AM156" i="4"/>
  <c r="AM220" i="4"/>
  <c r="AM211" i="4"/>
  <c r="AM21" i="4"/>
  <c r="AM17" i="4"/>
  <c r="AM40" i="4"/>
  <c r="AM189" i="4"/>
  <c r="AM301" i="4"/>
  <c r="AM94" i="4"/>
  <c r="AM126" i="4"/>
  <c r="AM154" i="4"/>
  <c r="AM170" i="4"/>
  <c r="AM200" i="4"/>
  <c r="AM241" i="4"/>
  <c r="AM245" i="4"/>
  <c r="AM71" i="4"/>
  <c r="AM151" i="4"/>
  <c r="AM194" i="4"/>
  <c r="AM187" i="4"/>
  <c r="AM236" i="4"/>
  <c r="AM258" i="4"/>
  <c r="AM276" i="4"/>
  <c r="AM255" i="4"/>
  <c r="AM219" i="4"/>
  <c r="AM69" i="4"/>
  <c r="AM172" i="4"/>
  <c r="AM199" i="4"/>
  <c r="AM177" i="4"/>
  <c r="AM207" i="4"/>
  <c r="AM298" i="4"/>
  <c r="AM252" i="4"/>
  <c r="AM54" i="4"/>
  <c r="AM32" i="4"/>
  <c r="AM45" i="4"/>
  <c r="AM110" i="4"/>
  <c r="AM178" i="4"/>
  <c r="AM180" i="4"/>
  <c r="AM216" i="4"/>
  <c r="AM210" i="4"/>
  <c r="AM112" i="4"/>
  <c r="AM128" i="4"/>
  <c r="AM58" i="4"/>
  <c r="AL27" i="4"/>
  <c r="Y18" i="4"/>
  <c r="AD18" i="4"/>
  <c r="AM18" i="4" s="1"/>
  <c r="AP18" i="4"/>
  <c r="Y205" i="4"/>
  <c r="AD205" i="4"/>
  <c r="AM205" i="4" s="1"/>
  <c r="AP205" i="4"/>
  <c r="AM67" i="4"/>
  <c r="AL107" i="4"/>
  <c r="AL94" i="4"/>
  <c r="AM234" i="4"/>
  <c r="AP224" i="4"/>
  <c r="Y204" i="4"/>
  <c r="AD263" i="4"/>
  <c r="AM263" i="4" s="1"/>
  <c r="Y259" i="4"/>
  <c r="AP294" i="4"/>
  <c r="Y294" i="4"/>
  <c r="AD294" i="4"/>
  <c r="AM294" i="4" s="1"/>
  <c r="AP43" i="4"/>
  <c r="Y43" i="4"/>
  <c r="AD43" i="4"/>
  <c r="AM43" i="4" s="1"/>
  <c r="Y227" i="4"/>
  <c r="AD227" i="4"/>
  <c r="AM227" i="4" s="1"/>
  <c r="AP36" i="4"/>
  <c r="AD24" i="4"/>
  <c r="AM24" i="4" s="1"/>
  <c r="Y54" i="4"/>
  <c r="AM62" i="4"/>
  <c r="AP21" i="4"/>
  <c r="Y57" i="4"/>
  <c r="AL57" i="4" s="1"/>
  <c r="AM173" i="4"/>
  <c r="AP196" i="4"/>
  <c r="AL151" i="4"/>
  <c r="AD161" i="4"/>
  <c r="AM161" i="4" s="1"/>
  <c r="AD224" i="4"/>
  <c r="AM224" i="4" s="1"/>
  <c r="AM240" i="4"/>
  <c r="AN240" i="4" s="1"/>
  <c r="AD215" i="4"/>
  <c r="AM215" i="4" s="1"/>
  <c r="AP219" i="4"/>
  <c r="AM237" i="4"/>
  <c r="AL276" i="4"/>
  <c r="AD272" i="4"/>
  <c r="AM272" i="4" s="1"/>
  <c r="AM279" i="4"/>
  <c r="AP252" i="4"/>
  <c r="AD266" i="4"/>
  <c r="AM266" i="4" s="1"/>
  <c r="AD278" i="4"/>
  <c r="AM278" i="4" s="1"/>
  <c r="Y277" i="4"/>
  <c r="Y265" i="4"/>
  <c r="AD265" i="4"/>
  <c r="AM265" i="4" s="1"/>
  <c r="AP265" i="4"/>
  <c r="Y273" i="4"/>
  <c r="AD273" i="4"/>
  <c r="AM273" i="4" s="1"/>
  <c r="AP273" i="4"/>
  <c r="AP282" i="4"/>
  <c r="Y282" i="4"/>
  <c r="AD282" i="4"/>
  <c r="AM282" i="4" s="1"/>
  <c r="Y70" i="4"/>
  <c r="AD70" i="4"/>
  <c r="AM70" i="4" s="1"/>
  <c r="AP70" i="4"/>
  <c r="Y82" i="4"/>
  <c r="AD82" i="4"/>
  <c r="AM82" i="4" s="1"/>
  <c r="AP82" i="4"/>
  <c r="Y61" i="4"/>
  <c r="AP61" i="4"/>
  <c r="AP235" i="4"/>
  <c r="Y235" i="4"/>
  <c r="AD235" i="4"/>
  <c r="AM235" i="4" s="1"/>
  <c r="AN160" i="4"/>
  <c r="AP290" i="4"/>
  <c r="Y290" i="4"/>
  <c r="AL290" i="4" s="1"/>
  <c r="AD290" i="4"/>
  <c r="AM290" i="4" s="1"/>
  <c r="Y42" i="4"/>
  <c r="AP42" i="4"/>
  <c r="AP152" i="4"/>
  <c r="Y152" i="4"/>
  <c r="AL152" i="4" s="1"/>
  <c r="AD152" i="4"/>
  <c r="AM152" i="4" s="1"/>
  <c r="AP168" i="4"/>
  <c r="Y168" i="4"/>
  <c r="AD168" i="4"/>
  <c r="AM168" i="4" s="1"/>
  <c r="AP24" i="4"/>
  <c r="AD57" i="4"/>
  <c r="AM57" i="4" s="1"/>
  <c r="AM155" i="4"/>
  <c r="AP158" i="4"/>
  <c r="AM243" i="4"/>
  <c r="AM275" i="4"/>
  <c r="AM300" i="4"/>
  <c r="AP74" i="4"/>
  <c r="Y74" i="4"/>
  <c r="AD74" i="4"/>
  <c r="AM74" i="4" s="1"/>
  <c r="Y51" i="4"/>
  <c r="AD51" i="4"/>
  <c r="AM51" i="4" s="1"/>
  <c r="AP51" i="4"/>
  <c r="Y78" i="4"/>
  <c r="AD78" i="4"/>
  <c r="AM78" i="4" s="1"/>
  <c r="AP78" i="4"/>
  <c r="Y217" i="4"/>
  <c r="AD217" i="4"/>
  <c r="AM217" i="4" s="1"/>
  <c r="AP217" i="4"/>
  <c r="AM49" i="4"/>
  <c r="AM68" i="4"/>
  <c r="AP112" i="4"/>
  <c r="AD116" i="4"/>
  <c r="AM116" i="4" s="1"/>
  <c r="AP128" i="4"/>
  <c r="AD132" i="4"/>
  <c r="AM132" i="4" s="1"/>
  <c r="AM183" i="4"/>
  <c r="AP58" i="4"/>
  <c r="AD158" i="4"/>
  <c r="AM158" i="4" s="1"/>
  <c r="AM41" i="4"/>
  <c r="AP17" i="4"/>
  <c r="AM64" i="4"/>
  <c r="AL102" i="4"/>
  <c r="AM138" i="4"/>
  <c r="AN138" i="4" s="1"/>
  <c r="AL154" i="4"/>
  <c r="AM202" i="4"/>
  <c r="AP227" i="4"/>
  <c r="AP183" i="4"/>
  <c r="AM228" i="4"/>
  <c r="AM270" i="4"/>
  <c r="AM296" i="4"/>
  <c r="AL310" i="4"/>
  <c r="AN310" i="4" s="1"/>
  <c r="Y14" i="4"/>
  <c r="AD14" i="4"/>
  <c r="AM14" i="4" s="1"/>
  <c r="AP14" i="4"/>
  <c r="Y253" i="4"/>
  <c r="AD253" i="4"/>
  <c r="AM253" i="4" s="1"/>
  <c r="AP253" i="4"/>
  <c r="AP22" i="4"/>
  <c r="Y22" i="4"/>
  <c r="AD22" i="4"/>
  <c r="AM22" i="4" s="1"/>
  <c r="AD42" i="4"/>
  <c r="AM42" i="4" s="1"/>
  <c r="Y248" i="4"/>
  <c r="AD248" i="4"/>
  <c r="AM248" i="4" s="1"/>
  <c r="AP248" i="4"/>
  <c r="AM292" i="4"/>
  <c r="AM262" i="4"/>
  <c r="AL274" i="4"/>
  <c r="AM295" i="4"/>
  <c r="Y293" i="4"/>
  <c r="AD293" i="4"/>
  <c r="AM293" i="4" s="1"/>
  <c r="AP293" i="4"/>
  <c r="AL296" i="4"/>
  <c r="AL258" i="4"/>
  <c r="Y285" i="4"/>
  <c r="AD285" i="4"/>
  <c r="AM285" i="4" s="1"/>
  <c r="AP285" i="4"/>
  <c r="AN268" i="4"/>
  <c r="Y264" i="4"/>
  <c r="AD264" i="4"/>
  <c r="AM264" i="4" s="1"/>
  <c r="AP264" i="4"/>
  <c r="Y297" i="4"/>
  <c r="AD297" i="4"/>
  <c r="AM297" i="4" s="1"/>
  <c r="AP297" i="4"/>
  <c r="Y13" i="4"/>
  <c r="AD13" i="4"/>
  <c r="AM13" i="4" s="1"/>
  <c r="AP13" i="4"/>
  <c r="AM35" i="4"/>
  <c r="Y25" i="4"/>
  <c r="AD25" i="4"/>
  <c r="AM25" i="4" s="1"/>
  <c r="AP25" i="4"/>
  <c r="AM56" i="4"/>
  <c r="AL80" i="4"/>
  <c r="AN119" i="4"/>
  <c r="AM165" i="4"/>
  <c r="AP192" i="4"/>
  <c r="Y192" i="4"/>
  <c r="AD192" i="4"/>
  <c r="AM192" i="4" s="1"/>
  <c r="AM218" i="4"/>
  <c r="AM181" i="4"/>
  <c r="AM147" i="4"/>
  <c r="AM179" i="4"/>
  <c r="AM44" i="4"/>
  <c r="AM75" i="4"/>
  <c r="AM31" i="4"/>
  <c r="AL12" i="4"/>
  <c r="AL63" i="4"/>
  <c r="AP184" i="4"/>
  <c r="Y184" i="4"/>
  <c r="AD184" i="4"/>
  <c r="AM184" i="4" s="1"/>
  <c r="AM145" i="4"/>
  <c r="AL180" i="4"/>
  <c r="AM198" i="4"/>
  <c r="AM214" i="4"/>
  <c r="AM232" i="4"/>
  <c r="AD16" i="2"/>
  <c r="AM19" i="1" s="1"/>
  <c r="AD20" i="2"/>
  <c r="AM23" i="1" s="1"/>
  <c r="AD24" i="2"/>
  <c r="AM27" i="1" s="1"/>
  <c r="AD28" i="2"/>
  <c r="AM31" i="1" s="1"/>
  <c r="AD32" i="2"/>
  <c r="AM35" i="1" s="1"/>
  <c r="F64" i="2"/>
  <c r="AD282" i="2"/>
  <c r="AM285" i="1" s="1"/>
  <c r="AD286" i="2"/>
  <c r="AM289" i="1" s="1"/>
  <c r="AD290" i="2"/>
  <c r="AM293" i="1" s="1"/>
  <c r="AD294" i="2"/>
  <c r="AM297" i="1" s="1"/>
  <c r="F309" i="2"/>
  <c r="F307" i="2"/>
  <c r="AD145" i="2"/>
  <c r="AM148" i="1" s="1"/>
  <c r="AD92" i="2"/>
  <c r="AM95" i="1" s="1"/>
  <c r="AD96" i="2"/>
  <c r="AM99" i="1" s="1"/>
  <c r="AD100" i="2"/>
  <c r="AM103" i="1" s="1"/>
  <c r="AD104" i="2"/>
  <c r="AM107" i="1" s="1"/>
  <c r="AD108" i="2"/>
  <c r="AM111" i="1" s="1"/>
  <c r="AD112" i="2"/>
  <c r="AM115" i="1" s="1"/>
  <c r="AD116" i="2"/>
  <c r="AM119" i="1" s="1"/>
  <c r="AD120" i="2"/>
  <c r="AM123" i="1" s="1"/>
  <c r="AD124" i="2"/>
  <c r="AM127" i="1" s="1"/>
  <c r="AD128" i="2"/>
  <c r="AM131" i="1" s="1"/>
  <c r="AD132" i="2"/>
  <c r="AM135" i="1" s="1"/>
  <c r="F146" i="2"/>
  <c r="F157" i="2"/>
  <c r="F267" i="2"/>
  <c r="F269" i="2"/>
  <c r="F271" i="2"/>
  <c r="F273" i="2"/>
  <c r="F275" i="2"/>
  <c r="F277" i="2"/>
  <c r="F220" i="2"/>
  <c r="F224" i="2"/>
  <c r="F228" i="2"/>
  <c r="F232" i="2"/>
  <c r="F236" i="2"/>
  <c r="F240" i="2"/>
  <c r="F244" i="2"/>
  <c r="F248" i="2"/>
  <c r="F252" i="2"/>
  <c r="F256" i="2"/>
  <c r="F260" i="2"/>
  <c r="F264" i="2"/>
  <c r="AD279" i="2"/>
  <c r="AM282" i="1" s="1"/>
  <c r="AD283" i="2"/>
  <c r="AM286" i="1" s="1"/>
  <c r="AD287" i="2"/>
  <c r="AM290" i="1" s="1"/>
  <c r="AD291" i="2"/>
  <c r="AM294" i="1" s="1"/>
  <c r="AD295" i="2"/>
  <c r="AM298" i="1" s="1"/>
  <c r="AD299" i="2"/>
  <c r="AM302" i="1" s="1"/>
  <c r="AD303" i="2"/>
  <c r="AM306" i="1" s="1"/>
  <c r="F285" i="2"/>
  <c r="F139" i="2"/>
  <c r="F153" i="2"/>
  <c r="F293" i="2"/>
  <c r="AD149" i="2"/>
  <c r="AM152" i="1" s="1"/>
  <c r="AD157" i="2"/>
  <c r="AM160" i="1" s="1"/>
  <c r="AD161" i="2"/>
  <c r="AM164" i="1" s="1"/>
  <c r="AD281" i="2"/>
  <c r="AM284" i="1" s="1"/>
  <c r="AD289" i="2"/>
  <c r="AM292" i="1" s="1"/>
  <c r="AD297" i="2"/>
  <c r="AM300" i="1" s="1"/>
  <c r="AD301" i="2"/>
  <c r="AM304" i="1" s="1"/>
  <c r="AD305" i="2"/>
  <c r="AM308" i="1" s="1"/>
  <c r="F24" i="2"/>
  <c r="F32" i="2"/>
  <c r="F36" i="2"/>
  <c r="F38" i="2"/>
  <c r="F40" i="2"/>
  <c r="F42" i="2"/>
  <c r="F44" i="2"/>
  <c r="F46" i="2"/>
  <c r="F48" i="2"/>
  <c r="F50" i="2"/>
  <c r="F52" i="2"/>
  <c r="F54" i="2"/>
  <c r="F16" i="2"/>
  <c r="F47" i="2"/>
  <c r="F49" i="2"/>
  <c r="F60" i="2"/>
  <c r="AD68" i="2"/>
  <c r="AM71" i="1" s="1"/>
  <c r="F78" i="2"/>
  <c r="F80" i="2"/>
  <c r="F82" i="2"/>
  <c r="F84" i="2"/>
  <c r="F86" i="2"/>
  <c r="F88" i="2"/>
  <c r="F19" i="2"/>
  <c r="F51" i="2"/>
  <c r="F74" i="2"/>
  <c r="F141" i="2"/>
  <c r="AD141" i="2"/>
  <c r="AM144" i="1" s="1"/>
  <c r="AD58" i="2"/>
  <c r="AM61" i="1" s="1"/>
  <c r="F58" i="2"/>
  <c r="F72" i="2"/>
  <c r="AD72" i="2"/>
  <c r="AM75" i="1" s="1"/>
  <c r="AD136" i="2"/>
  <c r="AM139" i="1" s="1"/>
  <c r="F136" i="2"/>
  <c r="F180" i="2"/>
  <c r="AD180" i="2"/>
  <c r="AM183" i="1" s="1"/>
  <c r="AD94" i="2"/>
  <c r="AM97" i="1" s="1"/>
  <c r="F94" i="2"/>
  <c r="F98" i="2"/>
  <c r="AD98" i="2"/>
  <c r="AM101" i="1" s="1"/>
  <c r="AD102" i="2"/>
  <c r="AM105" i="1" s="1"/>
  <c r="F102" i="2"/>
  <c r="F106" i="2"/>
  <c r="AD106" i="2"/>
  <c r="AM109" i="1" s="1"/>
  <c r="AD110" i="2"/>
  <c r="AM113" i="1" s="1"/>
  <c r="F110" i="2"/>
  <c r="F114" i="2"/>
  <c r="AD114" i="2"/>
  <c r="AM117" i="1" s="1"/>
  <c r="AD118" i="2"/>
  <c r="AM121" i="1" s="1"/>
  <c r="F118" i="2"/>
  <c r="F122" i="2"/>
  <c r="AD122" i="2"/>
  <c r="AM125" i="1" s="1"/>
  <c r="AD126" i="2"/>
  <c r="AM129" i="1" s="1"/>
  <c r="F126" i="2"/>
  <c r="F130" i="2"/>
  <c r="AD130" i="2"/>
  <c r="AM133" i="1" s="1"/>
  <c r="AD134" i="2"/>
  <c r="AM137" i="1" s="1"/>
  <c r="F134" i="2"/>
  <c r="AD190" i="2"/>
  <c r="AM193" i="1" s="1"/>
  <c r="F190" i="2"/>
  <c r="AD194" i="2"/>
  <c r="AM197" i="1" s="1"/>
  <c r="F194" i="2"/>
  <c r="AD198" i="2"/>
  <c r="AM201" i="1" s="1"/>
  <c r="F198" i="2"/>
  <c r="AD202" i="2"/>
  <c r="AM205" i="1" s="1"/>
  <c r="F202" i="2"/>
  <c r="AD206" i="2"/>
  <c r="AM209" i="1" s="1"/>
  <c r="F206" i="2"/>
  <c r="AD210" i="2"/>
  <c r="AM213" i="1" s="1"/>
  <c r="F210" i="2"/>
  <c r="AD214" i="2"/>
  <c r="AM217" i="1" s="1"/>
  <c r="F214" i="2"/>
  <c r="AD27" i="2"/>
  <c r="AM30" i="1" s="1"/>
  <c r="AD37" i="2"/>
  <c r="AM40" i="1" s="1"/>
  <c r="F37" i="2"/>
  <c r="AD45" i="2"/>
  <c r="AM48" i="1" s="1"/>
  <c r="F45" i="2"/>
  <c r="F55" i="2"/>
  <c r="AD85" i="2"/>
  <c r="AM88" i="1" s="1"/>
  <c r="F85" i="2"/>
  <c r="AD87" i="2"/>
  <c r="AM90" i="1" s="1"/>
  <c r="F87" i="2"/>
  <c r="AD89" i="2"/>
  <c r="AM92" i="1" s="1"/>
  <c r="F89" i="2"/>
  <c r="F27" i="2"/>
  <c r="F83" i="2"/>
  <c r="AD182" i="2"/>
  <c r="AM185" i="1" s="1"/>
  <c r="F182" i="2"/>
  <c r="F191" i="2"/>
  <c r="AD191" i="2"/>
  <c r="AM194" i="1" s="1"/>
  <c r="F195" i="2"/>
  <c r="AD195" i="2"/>
  <c r="AM198" i="1" s="1"/>
  <c r="F199" i="2"/>
  <c r="AD199" i="2"/>
  <c r="AM202" i="1" s="1"/>
  <c r="F203" i="2"/>
  <c r="AD203" i="2"/>
  <c r="AM206" i="1" s="1"/>
  <c r="F207" i="2"/>
  <c r="AD207" i="2"/>
  <c r="AM210" i="1" s="1"/>
  <c r="F211" i="2"/>
  <c r="AD211" i="2"/>
  <c r="AM214" i="1" s="1"/>
  <c r="F215" i="2"/>
  <c r="AD215" i="2"/>
  <c r="AM218" i="1" s="1"/>
  <c r="F20" i="2"/>
  <c r="F28" i="2"/>
  <c r="AD36" i="2"/>
  <c r="AM39" i="1" s="1"/>
  <c r="AD40" i="2"/>
  <c r="AM43" i="1" s="1"/>
  <c r="AD44" i="2"/>
  <c r="AM47" i="1" s="1"/>
  <c r="AD48" i="2"/>
  <c r="AM51" i="1" s="1"/>
  <c r="AD52" i="2"/>
  <c r="AM55" i="1" s="1"/>
  <c r="F31" i="2"/>
  <c r="F68" i="2"/>
  <c r="F35" i="2"/>
  <c r="AD143" i="2"/>
  <c r="AM146" i="1" s="1"/>
  <c r="F79" i="2"/>
  <c r="F66" i="2"/>
  <c r="AD66" i="2"/>
  <c r="AM69" i="1" s="1"/>
  <c r="F176" i="2"/>
  <c r="AD176" i="2"/>
  <c r="AM179" i="1" s="1"/>
  <c r="F178" i="2"/>
  <c r="AD192" i="2"/>
  <c r="AM195" i="1" s="1"/>
  <c r="F192" i="2"/>
  <c r="AD196" i="2"/>
  <c r="AM199" i="1" s="1"/>
  <c r="F196" i="2"/>
  <c r="AD200" i="2"/>
  <c r="AM203" i="1" s="1"/>
  <c r="F200" i="2"/>
  <c r="AD204" i="2"/>
  <c r="AM207" i="1" s="1"/>
  <c r="F204" i="2"/>
  <c r="AD208" i="2"/>
  <c r="AM211" i="1" s="1"/>
  <c r="F208" i="2"/>
  <c r="AD212" i="2"/>
  <c r="AM215" i="1" s="1"/>
  <c r="F212" i="2"/>
  <c r="AD216" i="2"/>
  <c r="AM219" i="1" s="1"/>
  <c r="F216" i="2"/>
  <c r="AD23" i="2"/>
  <c r="AM26" i="1" s="1"/>
  <c r="F39" i="2"/>
  <c r="F41" i="2"/>
  <c r="F43" i="2"/>
  <c r="F137" i="2"/>
  <c r="F81" i="2"/>
  <c r="F53" i="2"/>
  <c r="F181" i="2"/>
  <c r="AD181" i="2"/>
  <c r="AM184" i="1" s="1"/>
  <c r="AD185" i="2"/>
  <c r="AM188" i="1" s="1"/>
  <c r="F185" i="2"/>
  <c r="F189" i="2"/>
  <c r="AD189" i="2"/>
  <c r="AM192" i="1" s="1"/>
  <c r="F193" i="2"/>
  <c r="AD193" i="2"/>
  <c r="AM196" i="1" s="1"/>
  <c r="F197" i="2"/>
  <c r="AD197" i="2"/>
  <c r="AM200" i="1" s="1"/>
  <c r="F201" i="2"/>
  <c r="AD201" i="2"/>
  <c r="AM204" i="1" s="1"/>
  <c r="F205" i="2"/>
  <c r="AD205" i="2"/>
  <c r="AM208" i="1" s="1"/>
  <c r="F209" i="2"/>
  <c r="AD209" i="2"/>
  <c r="AM212" i="1" s="1"/>
  <c r="F213" i="2"/>
  <c r="AD213" i="2"/>
  <c r="AM216" i="1" s="1"/>
  <c r="F217" i="2"/>
  <c r="AD217" i="2"/>
  <c r="AM220" i="1" s="1"/>
  <c r="F169" i="2"/>
  <c r="AD169" i="2"/>
  <c r="AM172" i="1" s="1"/>
  <c r="F161" i="2"/>
  <c r="AD186" i="2"/>
  <c r="AM189" i="1" s="1"/>
  <c r="AD163" i="2"/>
  <c r="AM166" i="1" s="1"/>
  <c r="F171" i="2"/>
  <c r="F221" i="2"/>
  <c r="AD225" i="2"/>
  <c r="AM228" i="1" s="1"/>
  <c r="F229" i="2"/>
  <c r="AD233" i="2"/>
  <c r="AM236" i="1" s="1"/>
  <c r="F237" i="2"/>
  <c r="AD241" i="2"/>
  <c r="AM244" i="1" s="1"/>
  <c r="F245" i="2"/>
  <c r="AD249" i="2"/>
  <c r="AM252" i="1" s="1"/>
  <c r="F253" i="2"/>
  <c r="AD257" i="2"/>
  <c r="AM260" i="1" s="1"/>
  <c r="F261" i="2"/>
  <c r="AD265" i="2"/>
  <c r="AM268" i="1" s="1"/>
  <c r="F222" i="2"/>
  <c r="AD226" i="2"/>
  <c r="AM229" i="1" s="1"/>
  <c r="F230" i="2"/>
  <c r="AD234" i="2"/>
  <c r="AM237" i="1" s="1"/>
  <c r="F238" i="2"/>
  <c r="AD242" i="2"/>
  <c r="AM245" i="1" s="1"/>
  <c r="F246" i="2"/>
  <c r="AD250" i="2"/>
  <c r="AM253" i="1" s="1"/>
  <c r="F254" i="2"/>
  <c r="AD258" i="2"/>
  <c r="AM261" i="1" s="1"/>
  <c r="F262" i="2"/>
  <c r="F144" i="2"/>
  <c r="F142" i="2"/>
  <c r="AD229" i="2"/>
  <c r="AM232" i="1" s="1"/>
  <c r="AN102" i="4" l="1"/>
  <c r="AN136" i="4"/>
  <c r="AN303" i="4"/>
  <c r="T275" i="4"/>
  <c r="AL275" i="4" s="1"/>
  <c r="T22" i="4"/>
  <c r="AN80" i="4"/>
  <c r="AL22" i="4"/>
  <c r="AN170" i="4"/>
  <c r="AZ122" i="1"/>
  <c r="T251" i="4"/>
  <c r="AL251" i="4" s="1"/>
  <c r="AN256" i="4"/>
  <c r="AL208" i="4"/>
  <c r="AN284" i="4"/>
  <c r="AN191" i="4"/>
  <c r="AN162" i="4"/>
  <c r="S165" i="4"/>
  <c r="S187" i="4"/>
  <c r="T273" i="4"/>
  <c r="AL61" i="4"/>
  <c r="S256" i="4"/>
  <c r="T278" i="4"/>
  <c r="AL278" i="4" s="1"/>
  <c r="BA177" i="1"/>
  <c r="BD177" i="1" s="1"/>
  <c r="Y174" i="2"/>
  <c r="Z172" i="4" s="1"/>
  <c r="BA163" i="1"/>
  <c r="BD163" i="1" s="1"/>
  <c r="Y160" i="2"/>
  <c r="Z158" i="4" s="1"/>
  <c r="BA98" i="1"/>
  <c r="BD98" i="1" s="1"/>
  <c r="Y95" i="2"/>
  <c r="Z93" i="4" s="1"/>
  <c r="BA116" i="1"/>
  <c r="BD116" i="1" s="1"/>
  <c r="Y113" i="2"/>
  <c r="Z111" i="4" s="1"/>
  <c r="AN127" i="4"/>
  <c r="I129" i="5" s="1"/>
  <c r="BD178" i="1"/>
  <c r="K174" i="2"/>
  <c r="I174" i="2"/>
  <c r="T291" i="4"/>
  <c r="AL291" i="4" s="1"/>
  <c r="AN291" i="4" s="1"/>
  <c r="BA120" i="1"/>
  <c r="BD120" i="1" s="1"/>
  <c r="Y117" i="2"/>
  <c r="Z115" i="4" s="1"/>
  <c r="AN154" i="4"/>
  <c r="AN90" i="4"/>
  <c r="S284" i="4"/>
  <c r="T218" i="4"/>
  <c r="AL218" i="4" s="1"/>
  <c r="T306" i="4"/>
  <c r="AL306" i="4" s="1"/>
  <c r="AN306" i="4" s="1"/>
  <c r="AN274" i="4"/>
  <c r="T295" i="4"/>
  <c r="AL295" i="4" s="1"/>
  <c r="I187" i="2"/>
  <c r="T289" i="4"/>
  <c r="AL289" i="4" s="1"/>
  <c r="AN289" i="4" s="1"/>
  <c r="BD262" i="1"/>
  <c r="BD246" i="1"/>
  <c r="BD230" i="1"/>
  <c r="T223" i="4"/>
  <c r="AL223" i="4" s="1"/>
  <c r="AN302" i="4"/>
  <c r="T215" i="4"/>
  <c r="AL215" i="4" s="1"/>
  <c r="AN215" i="4" s="1"/>
  <c r="AN305" i="4"/>
  <c r="T207" i="4"/>
  <c r="AL207" i="4" s="1"/>
  <c r="S191" i="4"/>
  <c r="AN309" i="4"/>
  <c r="AZ314" i="1" s="1"/>
  <c r="AN27" i="4"/>
  <c r="BD93" i="1"/>
  <c r="AL133" i="4"/>
  <c r="AN133" i="4" s="1"/>
  <c r="I135" i="5" s="1"/>
  <c r="AN101" i="4"/>
  <c r="S157" i="4"/>
  <c r="AN220" i="4"/>
  <c r="AN208" i="4"/>
  <c r="I210" i="5" s="1"/>
  <c r="AN188" i="4"/>
  <c r="T294" i="4"/>
  <c r="AL294" i="4" s="1"/>
  <c r="S250" i="4"/>
  <c r="S288" i="4"/>
  <c r="S109" i="4"/>
  <c r="S37" i="4"/>
  <c r="BD70" i="1"/>
  <c r="S310" i="4"/>
  <c r="T237" i="4"/>
  <c r="AL237" i="4" s="1"/>
  <c r="AN237" i="4" s="1"/>
  <c r="T283" i="4"/>
  <c r="AL283" i="4" s="1"/>
  <c r="AN283" i="4" s="1"/>
  <c r="I285" i="5" s="1"/>
  <c r="T253" i="4"/>
  <c r="AL253" i="4" s="1"/>
  <c r="AN253" i="4" s="1"/>
  <c r="S271" i="4"/>
  <c r="T252" i="4"/>
  <c r="AL252" i="4" s="1"/>
  <c r="AN295" i="4"/>
  <c r="AZ300" i="1" s="1"/>
  <c r="T209" i="4"/>
  <c r="AL209" i="4" s="1"/>
  <c r="AN209" i="4" s="1"/>
  <c r="S220" i="4"/>
  <c r="T299" i="4"/>
  <c r="AL299" i="4" s="1"/>
  <c r="AN299" i="4" s="1"/>
  <c r="T54" i="4"/>
  <c r="AN246" i="4"/>
  <c r="Y262" i="2"/>
  <c r="Z260" i="4" s="1"/>
  <c r="BA265" i="1"/>
  <c r="Y245" i="2"/>
  <c r="Z243" i="4" s="1"/>
  <c r="BA248" i="1"/>
  <c r="Y205" i="2"/>
  <c r="Z203" i="4" s="1"/>
  <c r="BA208" i="1"/>
  <c r="Y215" i="2"/>
  <c r="Z213" i="4" s="1"/>
  <c r="BA218" i="1"/>
  <c r="BD218" i="1" s="1"/>
  <c r="Y191" i="2"/>
  <c r="Z189" i="4" s="1"/>
  <c r="BA194" i="1"/>
  <c r="BD194" i="1" s="1"/>
  <c r="K194" i="2"/>
  <c r="I194" i="2"/>
  <c r="I291" i="2"/>
  <c r="K291" i="2"/>
  <c r="Y277" i="2"/>
  <c r="Z275" i="4" s="1"/>
  <c r="BA280" i="1"/>
  <c r="BD280" i="1" s="1"/>
  <c r="K286" i="2"/>
  <c r="I286" i="2"/>
  <c r="AN260" i="4"/>
  <c r="S31" i="4"/>
  <c r="T31" i="4"/>
  <c r="AL31" i="4" s="1"/>
  <c r="T40" i="4"/>
  <c r="AL40" i="4" s="1"/>
  <c r="AN40" i="4" s="1"/>
  <c r="Y266" i="2"/>
  <c r="Z264" i="4" s="1"/>
  <c r="BA269" i="1"/>
  <c r="BD269" i="1" s="1"/>
  <c r="Y234" i="2"/>
  <c r="Z232" i="4" s="1"/>
  <c r="BA237" i="1"/>
  <c r="I298" i="2"/>
  <c r="K298" i="2"/>
  <c r="I288" i="2"/>
  <c r="K288" i="2"/>
  <c r="K261" i="2"/>
  <c r="I261" i="2"/>
  <c r="K251" i="2"/>
  <c r="I251" i="2"/>
  <c r="Y239" i="2"/>
  <c r="Z237" i="4" s="1"/>
  <c r="BA242" i="1"/>
  <c r="BD242" i="1" s="1"/>
  <c r="T30" i="4"/>
  <c r="T56" i="4"/>
  <c r="AL56" i="4" s="1"/>
  <c r="Y283" i="2"/>
  <c r="Z281" i="4" s="1"/>
  <c r="BA286" i="1"/>
  <c r="BD286" i="1" s="1"/>
  <c r="I240" i="2"/>
  <c r="K240" i="2"/>
  <c r="I273" i="2"/>
  <c r="K273" i="2"/>
  <c r="T304" i="4"/>
  <c r="AL304" i="4" s="1"/>
  <c r="AN304" i="4" s="1"/>
  <c r="S304" i="4"/>
  <c r="Y298" i="2"/>
  <c r="Z296" i="4" s="1"/>
  <c r="BA301" i="1"/>
  <c r="BD301" i="1" s="1"/>
  <c r="Y282" i="2"/>
  <c r="Z280" i="4" s="1"/>
  <c r="BA285" i="1"/>
  <c r="BD285" i="1" s="1"/>
  <c r="I255" i="2"/>
  <c r="K255" i="2"/>
  <c r="I239" i="2"/>
  <c r="K239" i="2"/>
  <c r="I223" i="2"/>
  <c r="K223" i="2"/>
  <c r="T46" i="4"/>
  <c r="AL46" i="4" s="1"/>
  <c r="AN46" i="4" s="1"/>
  <c r="T28" i="4"/>
  <c r="AL28" i="4" s="1"/>
  <c r="AN28" i="4" s="1"/>
  <c r="T52" i="4"/>
  <c r="AL52" i="4" s="1"/>
  <c r="AN52" i="4" s="1"/>
  <c r="S216" i="4"/>
  <c r="T216" i="4"/>
  <c r="AL216" i="4" s="1"/>
  <c r="AN216" i="4" s="1"/>
  <c r="Y297" i="2"/>
  <c r="Z295" i="4" s="1"/>
  <c r="BA300" i="1"/>
  <c r="BD300" i="1" s="1"/>
  <c r="BD265" i="1"/>
  <c r="I254" i="2"/>
  <c r="K254" i="2"/>
  <c r="I222" i="2"/>
  <c r="K222" i="2"/>
  <c r="Y286" i="2"/>
  <c r="Z284" i="4" s="1"/>
  <c r="BA289" i="1"/>
  <c r="BD289" i="1" s="1"/>
  <c r="T203" i="4"/>
  <c r="AL203" i="4" s="1"/>
  <c r="T45" i="4"/>
  <c r="Y295" i="2"/>
  <c r="Z293" i="4" s="1"/>
  <c r="BA298" i="1"/>
  <c r="BD298" i="1" s="1"/>
  <c r="I252" i="2"/>
  <c r="K252" i="2"/>
  <c r="I220" i="2"/>
  <c r="K220" i="2"/>
  <c r="AL269" i="4"/>
  <c r="AN269" i="4" s="1"/>
  <c r="Y308" i="2"/>
  <c r="Z306" i="4" s="1"/>
  <c r="BA311" i="1"/>
  <c r="Y290" i="2"/>
  <c r="Z288" i="4" s="1"/>
  <c r="BA293" i="1"/>
  <c r="BD293" i="1" s="1"/>
  <c r="K247" i="2"/>
  <c r="I247" i="2"/>
  <c r="T194" i="4"/>
  <c r="AL194" i="4" s="1"/>
  <c r="AN194" i="4" s="1"/>
  <c r="S194" i="4"/>
  <c r="T44" i="4"/>
  <c r="T197" i="4"/>
  <c r="AL197" i="4" s="1"/>
  <c r="AN197" i="4" s="1"/>
  <c r="T50" i="4"/>
  <c r="AL50" i="4" s="1"/>
  <c r="AN50" i="4" s="1"/>
  <c r="I52" i="5" s="1"/>
  <c r="T205" i="4"/>
  <c r="T235" i="4"/>
  <c r="T248" i="4"/>
  <c r="T229" i="4"/>
  <c r="AL229" i="4" s="1"/>
  <c r="AN229" i="4" s="1"/>
  <c r="I231" i="5" s="1"/>
  <c r="Y230" i="2"/>
  <c r="Z228" i="4" s="1"/>
  <c r="BA233" i="1"/>
  <c r="BD233" i="1" s="1"/>
  <c r="Y229" i="2"/>
  <c r="Z227" i="4" s="1"/>
  <c r="BA232" i="1"/>
  <c r="BD232" i="1" s="1"/>
  <c r="Y213" i="2"/>
  <c r="Z211" i="4" s="1"/>
  <c r="BA216" i="1"/>
  <c r="Y208" i="2"/>
  <c r="Z206" i="4" s="1"/>
  <c r="BA211" i="1"/>
  <c r="BD211" i="1" s="1"/>
  <c r="Y207" i="2"/>
  <c r="Z205" i="4" s="1"/>
  <c r="BA210" i="1"/>
  <c r="BD210" i="1" s="1"/>
  <c r="I289" i="2"/>
  <c r="K289" i="2"/>
  <c r="Y264" i="2"/>
  <c r="Z262" i="4" s="1"/>
  <c r="BA267" i="1"/>
  <c r="BD267" i="1" s="1"/>
  <c r="Y269" i="2"/>
  <c r="Z267" i="4" s="1"/>
  <c r="BA272" i="1"/>
  <c r="BD272" i="1" s="1"/>
  <c r="AN187" i="4"/>
  <c r="I242" i="2"/>
  <c r="K242" i="2"/>
  <c r="I241" i="2"/>
  <c r="K241" i="2"/>
  <c r="K217" i="2"/>
  <c r="I217" i="2"/>
  <c r="K193" i="2"/>
  <c r="I193" i="2"/>
  <c r="K216" i="2"/>
  <c r="I216" i="2"/>
  <c r="K192" i="2"/>
  <c r="I192" i="2"/>
  <c r="K195" i="2"/>
  <c r="I195" i="2"/>
  <c r="Y214" i="2"/>
  <c r="Z212" i="4" s="1"/>
  <c r="BA217" i="1"/>
  <c r="Y190" i="2"/>
  <c r="Z188" i="4" s="1"/>
  <c r="BA193" i="1"/>
  <c r="BD193" i="1" s="1"/>
  <c r="Y19" i="2"/>
  <c r="Z17" i="4" s="1"/>
  <c r="BA22" i="1"/>
  <c r="BD22" i="1" s="1"/>
  <c r="I305" i="2"/>
  <c r="K305" i="2"/>
  <c r="Y293" i="2"/>
  <c r="Z291" i="4" s="1"/>
  <c r="BA296" i="1"/>
  <c r="BD296" i="1" s="1"/>
  <c r="Y260" i="2"/>
  <c r="Z258" i="4" s="1"/>
  <c r="BA263" i="1"/>
  <c r="BD263" i="1" s="1"/>
  <c r="Y267" i="2"/>
  <c r="Z265" i="4" s="1"/>
  <c r="BA270" i="1"/>
  <c r="BD270" i="1" s="1"/>
  <c r="AN91" i="4"/>
  <c r="K19" i="2"/>
  <c r="I19" i="2"/>
  <c r="AL39" i="4"/>
  <c r="AN39" i="4" s="1"/>
  <c r="AN149" i="4"/>
  <c r="T261" i="4"/>
  <c r="AL261" i="4" s="1"/>
  <c r="AN261" i="4" s="1"/>
  <c r="T222" i="4"/>
  <c r="AL222" i="4" s="1"/>
  <c r="AN222" i="4" s="1"/>
  <c r="T23" i="4"/>
  <c r="AL23" i="4" s="1"/>
  <c r="AN23" i="4" s="1"/>
  <c r="K285" i="2"/>
  <c r="I285" i="2"/>
  <c r="Y242" i="2"/>
  <c r="Z240" i="4" s="1"/>
  <c r="BA245" i="1"/>
  <c r="BD245" i="1" s="1"/>
  <c r="Y255" i="2"/>
  <c r="Z253" i="4" s="1"/>
  <c r="BA258" i="1"/>
  <c r="BD258" i="1" s="1"/>
  <c r="Y186" i="2"/>
  <c r="Z184" i="4" s="1"/>
  <c r="BA189" i="1"/>
  <c r="BD189" i="1" s="1"/>
  <c r="Y184" i="2"/>
  <c r="Z182" i="4" s="1"/>
  <c r="BA187" i="1"/>
  <c r="BD187" i="1" s="1"/>
  <c r="T279" i="4"/>
  <c r="AL279" i="4" s="1"/>
  <c r="AN279" i="4" s="1"/>
  <c r="T282" i="4"/>
  <c r="T210" i="4"/>
  <c r="AL210" i="4" s="1"/>
  <c r="AN210" i="4" s="1"/>
  <c r="T34" i="4"/>
  <c r="AL34" i="4" s="1"/>
  <c r="AN34" i="4" s="1"/>
  <c r="T58" i="4"/>
  <c r="AL58" i="4" s="1"/>
  <c r="AN58" i="4" s="1"/>
  <c r="Y291" i="2"/>
  <c r="Z289" i="4" s="1"/>
  <c r="BA294" i="1"/>
  <c r="BD294" i="1" s="1"/>
  <c r="T262" i="4"/>
  <c r="AL262" i="4" s="1"/>
  <c r="AN262" i="4" s="1"/>
  <c r="S262" i="4"/>
  <c r="K248" i="2"/>
  <c r="I248" i="2"/>
  <c r="S230" i="4"/>
  <c r="T230" i="4"/>
  <c r="AL230" i="4" s="1"/>
  <c r="AN230" i="4" s="1"/>
  <c r="I277" i="2"/>
  <c r="K277" i="2"/>
  <c r="S267" i="4"/>
  <c r="T267" i="4"/>
  <c r="AL267" i="4" s="1"/>
  <c r="Y302" i="2"/>
  <c r="Z300" i="4" s="1"/>
  <c r="BA305" i="1"/>
  <c r="BD305" i="1" s="1"/>
  <c r="Y288" i="2"/>
  <c r="Z286" i="4" s="1"/>
  <c r="BA291" i="1"/>
  <c r="BD291" i="1" s="1"/>
  <c r="S247" i="4"/>
  <c r="T247" i="4"/>
  <c r="AL247" i="4" s="1"/>
  <c r="AN247" i="4" s="1"/>
  <c r="T204" i="4"/>
  <c r="T33" i="4"/>
  <c r="AL33" i="4" s="1"/>
  <c r="AN33" i="4" s="1"/>
  <c r="T298" i="4"/>
  <c r="AL298" i="4" s="1"/>
  <c r="S227" i="4"/>
  <c r="T259" i="4"/>
  <c r="AL259" i="4" s="1"/>
  <c r="AN259" i="4" s="1"/>
  <c r="T20" i="4"/>
  <c r="AL20" i="4" s="1"/>
  <c r="AN20" i="4" s="1"/>
  <c r="Y305" i="2"/>
  <c r="Z303" i="4" s="1"/>
  <c r="BA308" i="1"/>
  <c r="BD308" i="1" s="1"/>
  <c r="I262" i="2"/>
  <c r="K262" i="2"/>
  <c r="K230" i="2"/>
  <c r="I230" i="2"/>
  <c r="Y292" i="2"/>
  <c r="Z290" i="4" s="1"/>
  <c r="BA295" i="1"/>
  <c r="BD295" i="1" s="1"/>
  <c r="S257" i="4"/>
  <c r="T257" i="4"/>
  <c r="S225" i="4"/>
  <c r="T225" i="4"/>
  <c r="AL225" i="4" s="1"/>
  <c r="AN225" i="4" s="1"/>
  <c r="Y188" i="2"/>
  <c r="Z186" i="4" s="1"/>
  <c r="BA191" i="1"/>
  <c r="BD191" i="1" s="1"/>
  <c r="BD216" i="1"/>
  <c r="BD208" i="1"/>
  <c r="T224" i="4"/>
  <c r="AL224" i="4" s="1"/>
  <c r="T43" i="4"/>
  <c r="T213" i="4"/>
  <c r="AL213" i="4" s="1"/>
  <c r="AN213" i="4" s="1"/>
  <c r="T32" i="4"/>
  <c r="T231" i="4"/>
  <c r="AL231" i="4" s="1"/>
  <c r="AN231" i="4" s="1"/>
  <c r="T60" i="4"/>
  <c r="AL60" i="4" s="1"/>
  <c r="AN60" i="4" s="1"/>
  <c r="Y303" i="2"/>
  <c r="Z301" i="4" s="1"/>
  <c r="BA306" i="1"/>
  <c r="BD306" i="1" s="1"/>
  <c r="K260" i="2"/>
  <c r="I260" i="2"/>
  <c r="I228" i="2"/>
  <c r="K228" i="2"/>
  <c r="I267" i="2"/>
  <c r="K267" i="2"/>
  <c r="Y296" i="2"/>
  <c r="Z294" i="4" s="1"/>
  <c r="BA299" i="1"/>
  <c r="BD299" i="1" s="1"/>
  <c r="Y257" i="2"/>
  <c r="Z255" i="4" s="1"/>
  <c r="BA260" i="1"/>
  <c r="BD260" i="1" s="1"/>
  <c r="Y225" i="2"/>
  <c r="Z223" i="4" s="1"/>
  <c r="BA228" i="1"/>
  <c r="BD228" i="1" s="1"/>
  <c r="T199" i="4"/>
  <c r="AL199" i="4" s="1"/>
  <c r="AN199" i="4" s="1"/>
  <c r="S240" i="4"/>
  <c r="T212" i="4"/>
  <c r="AL212" i="4" s="1"/>
  <c r="AN212" i="4" s="1"/>
  <c r="T236" i="4"/>
  <c r="AL236" i="4" s="1"/>
  <c r="T184" i="4"/>
  <c r="T226" i="4"/>
  <c r="AL226" i="4" s="1"/>
  <c r="T287" i="4"/>
  <c r="AL287" i="4" s="1"/>
  <c r="AN287" i="4" s="1"/>
  <c r="T49" i="4"/>
  <c r="AL49" i="4" s="1"/>
  <c r="AN49" i="4" s="1"/>
  <c r="T241" i="4"/>
  <c r="AL241" i="4" s="1"/>
  <c r="AN241" i="4" s="1"/>
  <c r="I243" i="5" s="1"/>
  <c r="S301" i="4"/>
  <c r="Y261" i="2"/>
  <c r="Z259" i="4" s="1"/>
  <c r="BA264" i="1"/>
  <c r="BD264" i="1" s="1"/>
  <c r="Y189" i="2"/>
  <c r="Z187" i="4" s="1"/>
  <c r="BA192" i="1"/>
  <c r="BD192" i="1" s="1"/>
  <c r="Y200" i="2"/>
  <c r="Z198" i="4" s="1"/>
  <c r="BA203" i="1"/>
  <c r="BD203" i="1" s="1"/>
  <c r="Y199" i="2"/>
  <c r="Z197" i="4" s="1"/>
  <c r="BA202" i="1"/>
  <c r="BD202" i="1" s="1"/>
  <c r="K210" i="2"/>
  <c r="I210" i="2"/>
  <c r="Y232" i="2"/>
  <c r="Z230" i="4" s="1"/>
  <c r="BA235" i="1"/>
  <c r="BD235" i="1" s="1"/>
  <c r="AN292" i="4"/>
  <c r="I258" i="2"/>
  <c r="K258" i="2"/>
  <c r="I257" i="2"/>
  <c r="K257" i="2"/>
  <c r="K186" i="2"/>
  <c r="I186" i="2"/>
  <c r="K201" i="2"/>
  <c r="I201" i="2"/>
  <c r="K208" i="2"/>
  <c r="I208" i="2"/>
  <c r="K211" i="2"/>
  <c r="I211" i="2"/>
  <c r="Y206" i="2"/>
  <c r="Z204" i="4" s="1"/>
  <c r="BA209" i="1"/>
  <c r="BD209" i="1" s="1"/>
  <c r="I281" i="2"/>
  <c r="K281" i="2"/>
  <c r="K287" i="2"/>
  <c r="I287" i="2"/>
  <c r="Y228" i="2"/>
  <c r="Z226" i="4" s="1"/>
  <c r="BA231" i="1"/>
  <c r="BD231" i="1" s="1"/>
  <c r="K282" i="2"/>
  <c r="I282" i="2"/>
  <c r="AN69" i="4"/>
  <c r="Y238" i="2"/>
  <c r="Z236" i="4" s="1"/>
  <c r="BA241" i="1"/>
  <c r="BD241" i="1" s="1"/>
  <c r="Y253" i="2"/>
  <c r="Z251" i="4" s="1"/>
  <c r="BA256" i="1"/>
  <c r="BD256" i="1" s="1"/>
  <c r="Y221" i="2"/>
  <c r="Z219" i="4" s="1"/>
  <c r="BA224" i="1"/>
  <c r="BD224" i="1" s="1"/>
  <c r="Y217" i="2"/>
  <c r="Z215" i="4" s="1"/>
  <c r="BA220" i="1"/>
  <c r="BD220" i="1" s="1"/>
  <c r="Y201" i="2"/>
  <c r="Z199" i="4" s="1"/>
  <c r="BA204" i="1"/>
  <c r="BD204" i="1" s="1"/>
  <c r="Y193" i="2"/>
  <c r="Z191" i="4" s="1"/>
  <c r="BA196" i="1"/>
  <c r="BD196" i="1" s="1"/>
  <c r="Y212" i="2"/>
  <c r="Z210" i="4" s="1"/>
  <c r="BA215" i="1"/>
  <c r="BD215" i="1" s="1"/>
  <c r="Y196" i="2"/>
  <c r="Z194" i="4" s="1"/>
  <c r="BA199" i="1"/>
  <c r="BD199" i="1" s="1"/>
  <c r="Y20" i="2"/>
  <c r="Z18" i="4" s="1"/>
  <c r="BA23" i="1"/>
  <c r="BD23" i="1" s="1"/>
  <c r="Y203" i="2"/>
  <c r="Z201" i="4" s="1"/>
  <c r="BA206" i="1"/>
  <c r="Y195" i="2"/>
  <c r="Z193" i="4" s="1"/>
  <c r="BA198" i="1"/>
  <c r="BD198" i="1" s="1"/>
  <c r="I206" i="2"/>
  <c r="K206" i="2"/>
  <c r="I190" i="2"/>
  <c r="K190" i="2"/>
  <c r="K301" i="2"/>
  <c r="I301" i="2"/>
  <c r="K299" i="2"/>
  <c r="I299" i="2"/>
  <c r="K283" i="2"/>
  <c r="I283" i="2"/>
  <c r="Y256" i="2"/>
  <c r="Z254" i="4" s="1"/>
  <c r="BA259" i="1"/>
  <c r="BD259" i="1" s="1"/>
  <c r="Y224" i="2"/>
  <c r="Z222" i="4" s="1"/>
  <c r="BA227" i="1"/>
  <c r="BD227" i="1" s="1"/>
  <c r="Y273" i="2"/>
  <c r="Z271" i="4" s="1"/>
  <c r="BA276" i="1"/>
  <c r="BD276" i="1" s="1"/>
  <c r="K294" i="2"/>
  <c r="I294" i="2"/>
  <c r="K20" i="2"/>
  <c r="I20" i="2"/>
  <c r="AN223" i="4"/>
  <c r="AN181" i="4"/>
  <c r="I183" i="5" s="1"/>
  <c r="AL192" i="4"/>
  <c r="AL282" i="4"/>
  <c r="AN294" i="4"/>
  <c r="AZ299" i="1" s="1"/>
  <c r="AN263" i="4"/>
  <c r="Y18" i="2"/>
  <c r="Z16" i="4" s="1"/>
  <c r="BA21" i="1"/>
  <c r="BD21" i="1" s="1"/>
  <c r="AL37" i="4"/>
  <c r="AL44" i="4"/>
  <c r="AN44" i="4" s="1"/>
  <c r="AN105" i="4"/>
  <c r="AZ110" i="1" s="1"/>
  <c r="T125" i="4"/>
  <c r="T55" i="4"/>
  <c r="AL55" i="4" s="1"/>
  <c r="AN55" i="4" s="1"/>
  <c r="T195" i="4"/>
  <c r="AL195" i="4" s="1"/>
  <c r="AN195" i="4" s="1"/>
  <c r="T51" i="4"/>
  <c r="AL51" i="4" s="1"/>
  <c r="AN51" i="4" s="1"/>
  <c r="BA20" i="1"/>
  <c r="BD20" i="1" s="1"/>
  <c r="Y17" i="2"/>
  <c r="Z15" i="4" s="1"/>
  <c r="K293" i="2"/>
  <c r="I293" i="2"/>
  <c r="Y250" i="2"/>
  <c r="Z248" i="4" s="1"/>
  <c r="BA253" i="1"/>
  <c r="BD253" i="1" s="1"/>
  <c r="T232" i="4"/>
  <c r="AL232" i="4" s="1"/>
  <c r="AN232" i="4" s="1"/>
  <c r="S232" i="4"/>
  <c r="K306" i="2"/>
  <c r="I306" i="2"/>
  <c r="BD248" i="1"/>
  <c r="Y223" i="2"/>
  <c r="Z221" i="4" s="1"/>
  <c r="BA226" i="1"/>
  <c r="BD226" i="1" s="1"/>
  <c r="S193" i="4"/>
  <c r="T193" i="4"/>
  <c r="AL193" i="4" s="1"/>
  <c r="AN193" i="4" s="1"/>
  <c r="AZ198" i="1" s="1"/>
  <c r="K22" i="2"/>
  <c r="I22" i="2"/>
  <c r="T189" i="4"/>
  <c r="AL189" i="4" s="1"/>
  <c r="AN189" i="4" s="1"/>
  <c r="S249" i="4"/>
  <c r="T53" i="4"/>
  <c r="AL53" i="4" s="1"/>
  <c r="AN53" i="4" s="1"/>
  <c r="T201" i="4"/>
  <c r="AL201" i="4" s="1"/>
  <c r="AN201" i="4" s="1"/>
  <c r="T21" i="4"/>
  <c r="AL21" i="4" s="1"/>
  <c r="AN21" i="4" s="1"/>
  <c r="I23" i="5" s="1"/>
  <c r="T17" i="4"/>
  <c r="AL17" i="4" s="1"/>
  <c r="AN17" i="4" s="1"/>
  <c r="AL249" i="4"/>
  <c r="AN249" i="4" s="1"/>
  <c r="Y299" i="2"/>
  <c r="Z297" i="4" s="1"/>
  <c r="BA302" i="1"/>
  <c r="BD302" i="1" s="1"/>
  <c r="T281" i="4"/>
  <c r="AL281" i="4" s="1"/>
  <c r="AN281" i="4" s="1"/>
  <c r="S281" i="4"/>
  <c r="I256" i="2"/>
  <c r="K256" i="2"/>
  <c r="K224" i="2"/>
  <c r="I224" i="2"/>
  <c r="Y306" i="2"/>
  <c r="Z304" i="4" s="1"/>
  <c r="BA309" i="1"/>
  <c r="BD309" i="1" s="1"/>
  <c r="T221" i="4"/>
  <c r="AL221" i="4" s="1"/>
  <c r="AN221" i="4" s="1"/>
  <c r="S221" i="4"/>
  <c r="T243" i="4"/>
  <c r="AL243" i="4" s="1"/>
  <c r="AN243" i="4" s="1"/>
  <c r="T35" i="4"/>
  <c r="AL35" i="4" s="1"/>
  <c r="AN35" i="4" s="1"/>
  <c r="T254" i="4"/>
  <c r="AL254" i="4" s="1"/>
  <c r="AN254" i="4" s="1"/>
  <c r="T48" i="4"/>
  <c r="AL48" i="4" s="1"/>
  <c r="AN48" i="4" s="1"/>
  <c r="T238" i="4"/>
  <c r="AL238" i="4" s="1"/>
  <c r="AN238" i="4" s="1"/>
  <c r="I240" i="5" s="1"/>
  <c r="T185" i="4"/>
  <c r="AL185" i="4" s="1"/>
  <c r="AN185" i="4" s="1"/>
  <c r="S211" i="4"/>
  <c r="Y218" i="2"/>
  <c r="Z216" i="4" s="1"/>
  <c r="BA221" i="1"/>
  <c r="BD221" i="1" s="1"/>
  <c r="Y281" i="2"/>
  <c r="Z279" i="4" s="1"/>
  <c r="BA284" i="1"/>
  <c r="BD284" i="1" s="1"/>
  <c r="I238" i="2"/>
  <c r="K238" i="2"/>
  <c r="I253" i="2"/>
  <c r="K253" i="2"/>
  <c r="I237" i="2"/>
  <c r="K237" i="2"/>
  <c r="I221" i="2"/>
  <c r="K221" i="2"/>
  <c r="T196" i="4"/>
  <c r="AL196" i="4" s="1"/>
  <c r="T16" i="4"/>
  <c r="AL16" i="4" s="1"/>
  <c r="AN16" i="4" s="1"/>
  <c r="BA64" i="1"/>
  <c r="BD64" i="1" s="1"/>
  <c r="Y61" i="2"/>
  <c r="Z59" i="4" s="1"/>
  <c r="S233" i="4"/>
  <c r="T26" i="4"/>
  <c r="Y279" i="2"/>
  <c r="Z277" i="4" s="1"/>
  <c r="BA282" i="1"/>
  <c r="BD282" i="1" s="1"/>
  <c r="I236" i="2"/>
  <c r="K236" i="2"/>
  <c r="K271" i="2"/>
  <c r="I271" i="2"/>
  <c r="Y300" i="2"/>
  <c r="Z298" i="4" s="1"/>
  <c r="BA303" i="1"/>
  <c r="BD303" i="1" s="1"/>
  <c r="K263" i="2"/>
  <c r="I263" i="2"/>
  <c r="K231" i="2"/>
  <c r="I231" i="2"/>
  <c r="T214" i="4"/>
  <c r="AL214" i="4" s="1"/>
  <c r="S214" i="4"/>
  <c r="S206" i="4"/>
  <c r="T206" i="4"/>
  <c r="AL206" i="4" s="1"/>
  <c r="AN206" i="4" s="1"/>
  <c r="AZ211" i="1" s="1"/>
  <c r="S198" i="4"/>
  <c r="T198" i="4"/>
  <c r="AL198" i="4" s="1"/>
  <c r="AN198" i="4" s="1"/>
  <c r="I18" i="2"/>
  <c r="K18" i="2"/>
  <c r="S296" i="4"/>
  <c r="T280" i="4"/>
  <c r="AL280" i="4" s="1"/>
  <c r="T293" i="4"/>
  <c r="AL293" i="4" s="1"/>
  <c r="AN293" i="4" s="1"/>
  <c r="T242" i="4"/>
  <c r="AL242" i="4" s="1"/>
  <c r="AN242" i="4" s="1"/>
  <c r="T200" i="4"/>
  <c r="AL200" i="4" s="1"/>
  <c r="Y246" i="2"/>
  <c r="Z244" i="4" s="1"/>
  <c r="BA249" i="1"/>
  <c r="BD249" i="1" s="1"/>
  <c r="Y197" i="2"/>
  <c r="Z195" i="4" s="1"/>
  <c r="BA200" i="1"/>
  <c r="BD200" i="1" s="1"/>
  <c r="Y216" i="2"/>
  <c r="Z214" i="4" s="1"/>
  <c r="BA219" i="1"/>
  <c r="Y192" i="2"/>
  <c r="Z190" i="4" s="1"/>
  <c r="BA195" i="1"/>
  <c r="BD195" i="1" s="1"/>
  <c r="K202" i="2"/>
  <c r="I202" i="2"/>
  <c r="Y16" i="2"/>
  <c r="Z14" i="4" s="1"/>
  <c r="BA19" i="1"/>
  <c r="BD19" i="1" s="1"/>
  <c r="Y24" i="2"/>
  <c r="Z22" i="4" s="1"/>
  <c r="BA27" i="1"/>
  <c r="BD27" i="1" s="1"/>
  <c r="Y285" i="2"/>
  <c r="Z283" i="4" s="1"/>
  <c r="BA288" i="1"/>
  <c r="BD288" i="1" s="1"/>
  <c r="Y248" i="2"/>
  <c r="Z246" i="4" s="1"/>
  <c r="BA251" i="1"/>
  <c r="BD251" i="1" s="1"/>
  <c r="Y307" i="2"/>
  <c r="Z305" i="4" s="1"/>
  <c r="BA310" i="1"/>
  <c r="BD310" i="1" s="1"/>
  <c r="AL205" i="4"/>
  <c r="AN226" i="4"/>
  <c r="AZ231" i="1" s="1"/>
  <c r="Y23" i="2"/>
  <c r="Z21" i="4" s="1"/>
  <c r="BA26" i="1"/>
  <c r="BD26" i="1" s="1"/>
  <c r="I229" i="2"/>
  <c r="K229" i="2"/>
  <c r="K226" i="2"/>
  <c r="I226" i="2"/>
  <c r="K225" i="2"/>
  <c r="I225" i="2"/>
  <c r="K209" i="2"/>
  <c r="I209" i="2"/>
  <c r="Y185" i="2"/>
  <c r="Z183" i="4" s="1"/>
  <c r="BA188" i="1"/>
  <c r="BD188" i="1" s="1"/>
  <c r="K200" i="2"/>
  <c r="I200" i="2"/>
  <c r="K203" i="2"/>
  <c r="I203" i="2"/>
  <c r="Y198" i="2"/>
  <c r="Z196" i="4" s="1"/>
  <c r="BA201" i="1"/>
  <c r="K303" i="2"/>
  <c r="I303" i="2"/>
  <c r="Y244" i="2"/>
  <c r="Z242" i="4" s="1"/>
  <c r="BA247" i="1"/>
  <c r="BD247" i="1" s="1"/>
  <c r="Y275" i="2"/>
  <c r="Z273" i="4" s="1"/>
  <c r="BA278" i="1"/>
  <c r="BD278" i="1" s="1"/>
  <c r="I24" i="2"/>
  <c r="K24" i="2"/>
  <c r="AL168" i="4"/>
  <c r="AN234" i="4"/>
  <c r="I236" i="5" s="1"/>
  <c r="Y254" i="2"/>
  <c r="Z252" i="4" s="1"/>
  <c r="BA257" i="1"/>
  <c r="BD257" i="1" s="1"/>
  <c r="Y222" i="2"/>
  <c r="Z220" i="4" s="1"/>
  <c r="BA225" i="1"/>
  <c r="BD225" i="1" s="1"/>
  <c r="Y237" i="2"/>
  <c r="Z235" i="4" s="1"/>
  <c r="BA240" i="1"/>
  <c r="BD240" i="1" s="1"/>
  <c r="Y209" i="2"/>
  <c r="Z207" i="4" s="1"/>
  <c r="BA212" i="1"/>
  <c r="BD212" i="1" s="1"/>
  <c r="I185" i="2"/>
  <c r="K185" i="2"/>
  <c r="Y204" i="2"/>
  <c r="Z202" i="4" s="1"/>
  <c r="BA207" i="1"/>
  <c r="BD207" i="1" s="1"/>
  <c r="Y211" i="2"/>
  <c r="Z209" i="4" s="1"/>
  <c r="BA214" i="1"/>
  <c r="BD214" i="1" s="1"/>
  <c r="I214" i="2"/>
  <c r="K214" i="2"/>
  <c r="I198" i="2"/>
  <c r="K198" i="2"/>
  <c r="Y240" i="2"/>
  <c r="Z238" i="4" s="1"/>
  <c r="BA243" i="1"/>
  <c r="BD243" i="1" s="1"/>
  <c r="I250" i="2"/>
  <c r="K250" i="2"/>
  <c r="I234" i="2"/>
  <c r="K234" i="2"/>
  <c r="K265" i="2"/>
  <c r="I265" i="2"/>
  <c r="K249" i="2"/>
  <c r="I249" i="2"/>
  <c r="K233" i="2"/>
  <c r="I233" i="2"/>
  <c r="I213" i="2"/>
  <c r="K213" i="2"/>
  <c r="I205" i="2"/>
  <c r="K205" i="2"/>
  <c r="I197" i="2"/>
  <c r="K197" i="2"/>
  <c r="I189" i="2"/>
  <c r="K189" i="2"/>
  <c r="I23" i="2"/>
  <c r="K23" i="2"/>
  <c r="I212" i="2"/>
  <c r="K212" i="2"/>
  <c r="I204" i="2"/>
  <c r="K204" i="2"/>
  <c r="I196" i="2"/>
  <c r="K196" i="2"/>
  <c r="I215" i="2"/>
  <c r="K215" i="2"/>
  <c r="I207" i="2"/>
  <c r="K207" i="2"/>
  <c r="I199" i="2"/>
  <c r="K199" i="2"/>
  <c r="I191" i="2"/>
  <c r="K191" i="2"/>
  <c r="Y210" i="2"/>
  <c r="Z208" i="4" s="1"/>
  <c r="BA213" i="1"/>
  <c r="BD213" i="1" s="1"/>
  <c r="Y202" i="2"/>
  <c r="Z200" i="4" s="1"/>
  <c r="BA205" i="1"/>
  <c r="BD205" i="1" s="1"/>
  <c r="Y194" i="2"/>
  <c r="Z192" i="4" s="1"/>
  <c r="BA197" i="1"/>
  <c r="BD197" i="1" s="1"/>
  <c r="I297" i="2"/>
  <c r="K297" i="2"/>
  <c r="I295" i="2"/>
  <c r="K295" i="2"/>
  <c r="I279" i="2"/>
  <c r="K279" i="2"/>
  <c r="Y252" i="2"/>
  <c r="Z250" i="4" s="1"/>
  <c r="BA255" i="1"/>
  <c r="BD255" i="1" s="1"/>
  <c r="Y236" i="2"/>
  <c r="Z234" i="4" s="1"/>
  <c r="BA239" i="1"/>
  <c r="BD239" i="1" s="1"/>
  <c r="Y220" i="2"/>
  <c r="Z218" i="4" s="1"/>
  <c r="BA223" i="1"/>
  <c r="BD223" i="1" s="1"/>
  <c r="Y271" i="2"/>
  <c r="Z269" i="4" s="1"/>
  <c r="BA274" i="1"/>
  <c r="BD274" i="1" s="1"/>
  <c r="I290" i="2"/>
  <c r="K290" i="2"/>
  <c r="K16" i="2"/>
  <c r="I16" i="2"/>
  <c r="AN280" i="4"/>
  <c r="AN275" i="4"/>
  <c r="AN196" i="4"/>
  <c r="I198" i="5" s="1"/>
  <c r="AN298" i="4"/>
  <c r="AN236" i="4"/>
  <c r="AN211" i="4"/>
  <c r="AZ216" i="1" s="1"/>
  <c r="Y22" i="2"/>
  <c r="Z20" i="4" s="1"/>
  <c r="BA25" i="1"/>
  <c r="BD25" i="1" s="1"/>
  <c r="AL32" i="4"/>
  <c r="AL45" i="4"/>
  <c r="AN45" i="4" s="1"/>
  <c r="AZ50" i="1" s="1"/>
  <c r="AN93" i="4"/>
  <c r="AZ98" i="1" s="1"/>
  <c r="AN97" i="4"/>
  <c r="AZ102" i="1" s="1"/>
  <c r="AN103" i="4"/>
  <c r="T277" i="4"/>
  <c r="AL277" i="4" s="1"/>
  <c r="AN277" i="4" s="1"/>
  <c r="T42" i="4"/>
  <c r="T29" i="4"/>
  <c r="AL29" i="4" s="1"/>
  <c r="AN29" i="4" s="1"/>
  <c r="Y301" i="2"/>
  <c r="Z299" i="4" s="1"/>
  <c r="BA304" i="1"/>
  <c r="BD304" i="1" s="1"/>
  <c r="Y258" i="2"/>
  <c r="Z256" i="4" s="1"/>
  <c r="BA261" i="1"/>
  <c r="BD261" i="1" s="1"/>
  <c r="BD237" i="1"/>
  <c r="Y226" i="2"/>
  <c r="Z224" i="4" s="1"/>
  <c r="BA229" i="1"/>
  <c r="BD229" i="1" s="1"/>
  <c r="I302" i="2"/>
  <c r="K302" i="2"/>
  <c r="Y294" i="2"/>
  <c r="Z292" i="4" s="1"/>
  <c r="BA297" i="1"/>
  <c r="BD297" i="1" s="1"/>
  <c r="Y284" i="2"/>
  <c r="Z282" i="4" s="1"/>
  <c r="BA287" i="1"/>
  <c r="BD287" i="1" s="1"/>
  <c r="K245" i="2"/>
  <c r="I245" i="2"/>
  <c r="I235" i="2"/>
  <c r="K235" i="2"/>
  <c r="BD206" i="1"/>
  <c r="BD217" i="1"/>
  <c r="BD201" i="1"/>
  <c r="T36" i="4"/>
  <c r="AL36" i="4" s="1"/>
  <c r="AN36" i="4" s="1"/>
  <c r="T38" i="4"/>
  <c r="AL38" i="4" s="1"/>
  <c r="AN38" i="4" s="1"/>
  <c r="I40" i="5" s="1"/>
  <c r="T18" i="4"/>
  <c r="I307" i="2"/>
  <c r="K307" i="2"/>
  <c r="I264" i="2"/>
  <c r="K264" i="2"/>
  <c r="K232" i="2"/>
  <c r="I232" i="2"/>
  <c r="I269" i="2"/>
  <c r="K269" i="2"/>
  <c r="Y265" i="2"/>
  <c r="Z263" i="4" s="1"/>
  <c r="BA268" i="1"/>
  <c r="BD268" i="1" s="1"/>
  <c r="Y249" i="2"/>
  <c r="Z247" i="4" s="1"/>
  <c r="BA252" i="1"/>
  <c r="BD252" i="1" s="1"/>
  <c r="Y233" i="2"/>
  <c r="Z231" i="4" s="1"/>
  <c r="BA236" i="1"/>
  <c r="BD236" i="1" s="1"/>
  <c r="T182" i="4"/>
  <c r="AL182" i="4" s="1"/>
  <c r="AN182" i="4" s="1"/>
  <c r="T219" i="4"/>
  <c r="AL219" i="4" s="1"/>
  <c r="AN219" i="4" s="1"/>
  <c r="AZ224" i="1" s="1"/>
  <c r="T59" i="4"/>
  <c r="AL59" i="4" s="1"/>
  <c r="AN59" i="4" s="1"/>
  <c r="T24" i="4"/>
  <c r="AL24" i="4" s="1"/>
  <c r="AN24" i="4" s="1"/>
  <c r="T47" i="4"/>
  <c r="AL47" i="4" s="1"/>
  <c r="AN47" i="4" s="1"/>
  <c r="Y289" i="2"/>
  <c r="Z287" i="4" s="1"/>
  <c r="BA292" i="1"/>
  <c r="BD292" i="1" s="1"/>
  <c r="K246" i="2"/>
  <c r="I246" i="2"/>
  <c r="I259" i="2"/>
  <c r="K259" i="2"/>
  <c r="K243" i="2"/>
  <c r="I243" i="2"/>
  <c r="K227" i="2"/>
  <c r="I227" i="2"/>
  <c r="T286" i="4"/>
  <c r="AL286" i="4" s="1"/>
  <c r="AN286" i="4" s="1"/>
  <c r="I288" i="5" s="1"/>
  <c r="T297" i="4"/>
  <c r="S181" i="4"/>
  <c r="T41" i="4"/>
  <c r="AL41" i="4" s="1"/>
  <c r="AN41" i="4" s="1"/>
  <c r="Y287" i="2"/>
  <c r="Z285" i="4" s="1"/>
  <c r="BA290" i="1"/>
  <c r="BD290" i="1" s="1"/>
  <c r="K244" i="2"/>
  <c r="I244" i="2"/>
  <c r="I275" i="2"/>
  <c r="K275" i="2"/>
  <c r="BD311" i="1"/>
  <c r="Y304" i="2"/>
  <c r="Z302" i="4" s="1"/>
  <c r="BA307" i="1"/>
  <c r="BD307" i="1" s="1"/>
  <c r="Y280" i="2"/>
  <c r="Z278" i="4" s="1"/>
  <c r="BA283" i="1"/>
  <c r="BD283" i="1" s="1"/>
  <c r="Y241" i="2"/>
  <c r="Z239" i="4" s="1"/>
  <c r="BA244" i="1"/>
  <c r="BD244" i="1" s="1"/>
  <c r="BD219" i="1"/>
  <c r="T202" i="4"/>
  <c r="AL202" i="4" s="1"/>
  <c r="T300" i="4"/>
  <c r="AL300" i="4" s="1"/>
  <c r="AN300" i="4" s="1"/>
  <c r="T190" i="4"/>
  <c r="AL190" i="4" s="1"/>
  <c r="AN190" i="4" s="1"/>
  <c r="T228" i="4"/>
  <c r="AL228" i="4" s="1"/>
  <c r="AN228" i="4" s="1"/>
  <c r="T217" i="4"/>
  <c r="AL217" i="4" s="1"/>
  <c r="AN217" i="4" s="1"/>
  <c r="T239" i="4"/>
  <c r="AL239" i="4" s="1"/>
  <c r="AN239" i="4" s="1"/>
  <c r="I241" i="5" s="1"/>
  <c r="T285" i="4"/>
  <c r="AL285" i="4" s="1"/>
  <c r="AN285" i="4" s="1"/>
  <c r="T25" i="4"/>
  <c r="AL25" i="4" s="1"/>
  <c r="AN25" i="4" s="1"/>
  <c r="AN15" i="4"/>
  <c r="AN148" i="4"/>
  <c r="I150" i="5" s="1"/>
  <c r="AN123" i="4"/>
  <c r="I125" i="5" s="1"/>
  <c r="T111" i="4"/>
  <c r="AL111" i="4" s="1"/>
  <c r="AN111" i="4" s="1"/>
  <c r="S111" i="4"/>
  <c r="Y182" i="2"/>
  <c r="Z180" i="4" s="1"/>
  <c r="BA185" i="1"/>
  <c r="AN121" i="4"/>
  <c r="AZ126" i="1" s="1"/>
  <c r="BA169" i="1"/>
  <c r="BD169" i="1" s="1"/>
  <c r="Y166" i="2"/>
  <c r="Z164" i="4" s="1"/>
  <c r="BD185" i="1"/>
  <c r="K182" i="2"/>
  <c r="I182" i="2"/>
  <c r="BA136" i="1"/>
  <c r="BD136" i="1" s="1"/>
  <c r="Y133" i="2"/>
  <c r="Z131" i="4" s="1"/>
  <c r="BA157" i="1"/>
  <c r="BD157" i="1" s="1"/>
  <c r="Y154" i="2"/>
  <c r="Z152" i="4" s="1"/>
  <c r="BA130" i="1"/>
  <c r="BD130" i="1" s="1"/>
  <c r="Y127" i="2"/>
  <c r="Z125" i="4" s="1"/>
  <c r="AN153" i="4"/>
  <c r="I155" i="5" s="1"/>
  <c r="AN155" i="4"/>
  <c r="AZ160" i="1" s="1"/>
  <c r="S180" i="4"/>
  <c r="Y309" i="2"/>
  <c r="Z307" i="4" s="1"/>
  <c r="BA312" i="1"/>
  <c r="BD312" i="1" s="1"/>
  <c r="S307" i="4"/>
  <c r="T307" i="4"/>
  <c r="AL307" i="4" s="1"/>
  <c r="I309" i="2"/>
  <c r="K309" i="2"/>
  <c r="S308" i="4"/>
  <c r="T308" i="4"/>
  <c r="AL308" i="4" s="1"/>
  <c r="AN308" i="4" s="1"/>
  <c r="K311" i="2"/>
  <c r="I311" i="2"/>
  <c r="Y310" i="2"/>
  <c r="Z308" i="4" s="1"/>
  <c r="BA313" i="1"/>
  <c r="BD313" i="1" s="1"/>
  <c r="K312" i="2"/>
  <c r="I312" i="2"/>
  <c r="K310" i="2"/>
  <c r="I310" i="2"/>
  <c r="Y311" i="2"/>
  <c r="Z309" i="4" s="1"/>
  <c r="BA314" i="1"/>
  <c r="BD314" i="1" s="1"/>
  <c r="S309" i="4"/>
  <c r="Y312" i="2"/>
  <c r="Z310" i="4" s="1"/>
  <c r="BA315" i="1"/>
  <c r="BD315" i="1" s="1"/>
  <c r="AN165" i="4"/>
  <c r="I167" i="5" s="1"/>
  <c r="I180" i="2"/>
  <c r="K180" i="2"/>
  <c r="T169" i="4"/>
  <c r="AL169" i="4" s="1"/>
  <c r="AN169" i="4" s="1"/>
  <c r="I171" i="5" s="1"/>
  <c r="S169" i="4"/>
  <c r="Y165" i="2"/>
  <c r="Z163" i="4" s="1"/>
  <c r="BA168" i="1"/>
  <c r="BD168" i="1" s="1"/>
  <c r="T178" i="4"/>
  <c r="AL178" i="4" s="1"/>
  <c r="AN178" i="4" s="1"/>
  <c r="I180" i="5" s="1"/>
  <c r="S178" i="4"/>
  <c r="Y161" i="2"/>
  <c r="Z159" i="4" s="1"/>
  <c r="BA164" i="1"/>
  <c r="BD164" i="1" s="1"/>
  <c r="Y178" i="2"/>
  <c r="Z176" i="4" s="1"/>
  <c r="BA181" i="1"/>
  <c r="BD181" i="1" s="1"/>
  <c r="Y180" i="2"/>
  <c r="Z178" i="4" s="1"/>
  <c r="BA183" i="1"/>
  <c r="BD183" i="1" s="1"/>
  <c r="I161" i="2"/>
  <c r="K161" i="2"/>
  <c r="T179" i="4"/>
  <c r="AL179" i="4" s="1"/>
  <c r="AN179" i="4" s="1"/>
  <c r="S179" i="4"/>
  <c r="Y171" i="2"/>
  <c r="Z169" i="4" s="1"/>
  <c r="BA174" i="1"/>
  <c r="BD174" i="1" s="1"/>
  <c r="K169" i="2"/>
  <c r="I169" i="2"/>
  <c r="I181" i="2"/>
  <c r="K181" i="2"/>
  <c r="K176" i="2"/>
  <c r="I176" i="2"/>
  <c r="K171" i="2"/>
  <c r="I171" i="2"/>
  <c r="T174" i="4"/>
  <c r="AL174" i="4" s="1"/>
  <c r="AN174" i="4" s="1"/>
  <c r="I176" i="5" s="1"/>
  <c r="S174" i="4"/>
  <c r="T171" i="4"/>
  <c r="AL171" i="4" s="1"/>
  <c r="AN171" i="4" s="1"/>
  <c r="I173" i="5" s="1"/>
  <c r="S171" i="4"/>
  <c r="Y179" i="2"/>
  <c r="Z177" i="4" s="1"/>
  <c r="BA182" i="1"/>
  <c r="BD182" i="1" s="1"/>
  <c r="K178" i="2"/>
  <c r="I178" i="2"/>
  <c r="S163" i="4"/>
  <c r="T163" i="4"/>
  <c r="AL163" i="4" s="1"/>
  <c r="AN163" i="4" s="1"/>
  <c r="S159" i="4"/>
  <c r="T159" i="4"/>
  <c r="AL159" i="4" s="1"/>
  <c r="AN159" i="4" s="1"/>
  <c r="I161" i="5" s="1"/>
  <c r="T161" i="4"/>
  <c r="AL161" i="4" s="1"/>
  <c r="AN161" i="4" s="1"/>
  <c r="S161" i="4"/>
  <c r="T177" i="4"/>
  <c r="AL177" i="4" s="1"/>
  <c r="S177" i="4"/>
  <c r="S176" i="4"/>
  <c r="T176" i="4"/>
  <c r="I163" i="2"/>
  <c r="K163" i="2"/>
  <c r="Y169" i="2"/>
  <c r="Z167" i="4" s="1"/>
  <c r="BA172" i="1"/>
  <c r="BD172" i="1" s="1"/>
  <c r="Y181" i="2"/>
  <c r="Z179" i="4" s="1"/>
  <c r="BA184" i="1"/>
  <c r="BD184" i="1" s="1"/>
  <c r="Y176" i="2"/>
  <c r="Z174" i="4" s="1"/>
  <c r="BA179" i="1"/>
  <c r="BD179" i="1" s="1"/>
  <c r="Y173" i="2"/>
  <c r="Z171" i="4" s="1"/>
  <c r="BA176" i="1"/>
  <c r="BD176" i="1" s="1"/>
  <c r="T173" i="4"/>
  <c r="AL173" i="4" s="1"/>
  <c r="AN173" i="4" s="1"/>
  <c r="S173" i="4"/>
  <c r="Y177" i="2"/>
  <c r="Z175" i="4" s="1"/>
  <c r="BA180" i="1"/>
  <c r="BD180" i="1" s="1"/>
  <c r="I165" i="2"/>
  <c r="K165" i="2"/>
  <c r="T175" i="4"/>
  <c r="AL175" i="4" s="1"/>
  <c r="AN175" i="4" s="1"/>
  <c r="S175" i="4"/>
  <c r="S167" i="4"/>
  <c r="T167" i="4"/>
  <c r="AL167" i="4" s="1"/>
  <c r="AN167" i="4" s="1"/>
  <c r="Y163" i="2"/>
  <c r="Z161" i="4" s="1"/>
  <c r="BA166" i="1"/>
  <c r="BD166" i="1" s="1"/>
  <c r="Y157" i="2"/>
  <c r="Z155" i="4" s="1"/>
  <c r="BA160" i="1"/>
  <c r="BD160" i="1" s="1"/>
  <c r="S156" i="4"/>
  <c r="T156" i="4"/>
  <c r="AL156" i="4" s="1"/>
  <c r="AN156" i="4" s="1"/>
  <c r="Y159" i="2"/>
  <c r="Z157" i="4" s="1"/>
  <c r="BA162" i="1"/>
  <c r="BD162" i="1" s="1"/>
  <c r="S153" i="4"/>
  <c r="I157" i="2"/>
  <c r="K157" i="2"/>
  <c r="K155" i="2"/>
  <c r="I155" i="2"/>
  <c r="S155" i="4"/>
  <c r="BA161" i="1"/>
  <c r="BD161" i="1" s="1"/>
  <c r="Y158" i="2"/>
  <c r="Z156" i="4" s="1"/>
  <c r="Y155" i="2"/>
  <c r="Z153" i="4" s="1"/>
  <c r="BA158" i="1"/>
  <c r="BD158" i="1" s="1"/>
  <c r="Y153" i="2"/>
  <c r="Z151" i="4" s="1"/>
  <c r="BA156" i="1"/>
  <c r="BD156" i="1" s="1"/>
  <c r="K153" i="2"/>
  <c r="I153" i="2"/>
  <c r="S151" i="4"/>
  <c r="S149" i="4"/>
  <c r="Y151" i="2"/>
  <c r="Z149" i="4" s="1"/>
  <c r="BA154" i="1"/>
  <c r="BD154" i="1" s="1"/>
  <c r="T147" i="4"/>
  <c r="AL147" i="4" s="1"/>
  <c r="AN147" i="4" s="1"/>
  <c r="S147" i="4"/>
  <c r="I149" i="2"/>
  <c r="K149" i="2"/>
  <c r="Y149" i="2"/>
  <c r="Z147" i="4" s="1"/>
  <c r="BA152" i="1"/>
  <c r="BD152" i="1" s="1"/>
  <c r="AN145" i="4"/>
  <c r="I147" i="5" s="1"/>
  <c r="Y146" i="2"/>
  <c r="Z144" i="4" s="1"/>
  <c r="BA149" i="1"/>
  <c r="BD149" i="1" s="1"/>
  <c r="K145" i="2"/>
  <c r="I145" i="2"/>
  <c r="S143" i="4"/>
  <c r="T143" i="4"/>
  <c r="AL143" i="4" s="1"/>
  <c r="AN143" i="4" s="1"/>
  <c r="I145" i="5" s="1"/>
  <c r="T144" i="4"/>
  <c r="AL144" i="4" s="1"/>
  <c r="AN144" i="4" s="1"/>
  <c r="S144" i="4"/>
  <c r="Y145" i="2"/>
  <c r="Z143" i="4" s="1"/>
  <c r="BA148" i="1"/>
  <c r="BD148" i="1" s="1"/>
  <c r="I146" i="2"/>
  <c r="K146" i="2"/>
  <c r="Y144" i="2"/>
  <c r="Z142" i="4" s="1"/>
  <c r="BA147" i="1"/>
  <c r="BD147" i="1" s="1"/>
  <c r="T142" i="4"/>
  <c r="AL142" i="4" s="1"/>
  <c r="AN142" i="4" s="1"/>
  <c r="S142" i="4"/>
  <c r="I144" i="2"/>
  <c r="K144" i="2"/>
  <c r="Y142" i="2"/>
  <c r="Z140" i="4" s="1"/>
  <c r="BA145" i="1"/>
  <c r="BD145" i="1" s="1"/>
  <c r="S141" i="4"/>
  <c r="T141" i="4"/>
  <c r="AL141" i="4" s="1"/>
  <c r="AN141" i="4" s="1"/>
  <c r="I143" i="5" s="1"/>
  <c r="T140" i="4"/>
  <c r="AL140" i="4" s="1"/>
  <c r="AN140" i="4" s="1"/>
  <c r="S140" i="4"/>
  <c r="K142" i="2"/>
  <c r="I142" i="2"/>
  <c r="K143" i="2"/>
  <c r="I143" i="2"/>
  <c r="Y143" i="2"/>
  <c r="Z141" i="4" s="1"/>
  <c r="BA146" i="1"/>
  <c r="BD146" i="1" s="1"/>
  <c r="K141" i="2"/>
  <c r="I141" i="2"/>
  <c r="T139" i="4"/>
  <c r="AL139" i="4" s="1"/>
  <c r="AN139" i="4" s="1"/>
  <c r="I141" i="5" s="1"/>
  <c r="S139" i="4"/>
  <c r="Y141" i="2"/>
  <c r="Z139" i="4" s="1"/>
  <c r="BA144" i="1"/>
  <c r="BD144" i="1" s="1"/>
  <c r="Y139" i="2"/>
  <c r="Z137" i="4" s="1"/>
  <c r="BA142" i="1"/>
  <c r="BD142" i="1" s="1"/>
  <c r="T137" i="4"/>
  <c r="AL137" i="4" s="1"/>
  <c r="AN137" i="4" s="1"/>
  <c r="AZ142" i="1" s="1"/>
  <c r="S137" i="4"/>
  <c r="I139" i="2"/>
  <c r="K139" i="2"/>
  <c r="AN135" i="4"/>
  <c r="K137" i="2"/>
  <c r="I137" i="2"/>
  <c r="Y137" i="2"/>
  <c r="Z135" i="4" s="1"/>
  <c r="BA140" i="1"/>
  <c r="BD140" i="1" s="1"/>
  <c r="S135" i="4"/>
  <c r="T134" i="4"/>
  <c r="AL134" i="4" s="1"/>
  <c r="AN134" i="4" s="1"/>
  <c r="I136" i="5" s="1"/>
  <c r="S134" i="4"/>
  <c r="Y136" i="2"/>
  <c r="Z134" i="4" s="1"/>
  <c r="BA139" i="1"/>
  <c r="BD139" i="1" s="1"/>
  <c r="K136" i="2"/>
  <c r="I136" i="2"/>
  <c r="AN129" i="4"/>
  <c r="AZ134" i="1" s="1"/>
  <c r="AN131" i="4"/>
  <c r="AZ136" i="1" s="1"/>
  <c r="Y134" i="2"/>
  <c r="Z132" i="4" s="1"/>
  <c r="BA137" i="1"/>
  <c r="BD137" i="1" s="1"/>
  <c r="Y132" i="2"/>
  <c r="Z130" i="4" s="1"/>
  <c r="BA135" i="1"/>
  <c r="BD135" i="1" s="1"/>
  <c r="I134" i="2"/>
  <c r="K134" i="2"/>
  <c r="I132" i="2"/>
  <c r="K132" i="2"/>
  <c r="S130" i="4"/>
  <c r="T130" i="4"/>
  <c r="AL130" i="4" s="1"/>
  <c r="AN130" i="4" s="1"/>
  <c r="I132" i="5" s="1"/>
  <c r="T132" i="4"/>
  <c r="AL132" i="4" s="1"/>
  <c r="AN132" i="4" s="1"/>
  <c r="S132" i="4"/>
  <c r="K130" i="2"/>
  <c r="I130" i="2"/>
  <c r="Y130" i="2"/>
  <c r="Z128" i="4" s="1"/>
  <c r="BA133" i="1"/>
  <c r="BD133" i="1" s="1"/>
  <c r="T128" i="4"/>
  <c r="AL128" i="4" s="1"/>
  <c r="AN128" i="4" s="1"/>
  <c r="I130" i="5" s="1"/>
  <c r="S128" i="4"/>
  <c r="AL125" i="4"/>
  <c r="AN125" i="4" s="1"/>
  <c r="Y128" i="2"/>
  <c r="Z126" i="4" s="1"/>
  <c r="BA131" i="1"/>
  <c r="BD131" i="1" s="1"/>
  <c r="K128" i="2"/>
  <c r="I128" i="2"/>
  <c r="S126" i="4"/>
  <c r="T126" i="4"/>
  <c r="AL126" i="4" s="1"/>
  <c r="AN126" i="4" s="1"/>
  <c r="AN122" i="4"/>
  <c r="I124" i="5" s="1"/>
  <c r="Y122" i="2"/>
  <c r="Z120" i="4" s="1"/>
  <c r="BA125" i="1"/>
  <c r="BD125" i="1" s="1"/>
  <c r="I124" i="2"/>
  <c r="K124" i="2"/>
  <c r="T124" i="4"/>
  <c r="AL124" i="4" s="1"/>
  <c r="AN124" i="4" s="1"/>
  <c r="S124" i="4"/>
  <c r="S122" i="4"/>
  <c r="Y126" i="2"/>
  <c r="Z124" i="4" s="1"/>
  <c r="BA129" i="1"/>
  <c r="BD129" i="1" s="1"/>
  <c r="I126" i="2"/>
  <c r="K126" i="2"/>
  <c r="K122" i="2"/>
  <c r="I122" i="2"/>
  <c r="Y124" i="2"/>
  <c r="Z122" i="4" s="1"/>
  <c r="BA127" i="1"/>
  <c r="BD127" i="1" s="1"/>
  <c r="S120" i="4"/>
  <c r="T120" i="4"/>
  <c r="AL120" i="4" s="1"/>
  <c r="AN120" i="4" s="1"/>
  <c r="AZ125" i="1" s="1"/>
  <c r="K120" i="2"/>
  <c r="I120" i="2"/>
  <c r="T118" i="4"/>
  <c r="AL118" i="4" s="1"/>
  <c r="AN118" i="4" s="1"/>
  <c r="I120" i="5" s="1"/>
  <c r="S118" i="4"/>
  <c r="Y120" i="2"/>
  <c r="Z118" i="4" s="1"/>
  <c r="BA123" i="1"/>
  <c r="BD123" i="1" s="1"/>
  <c r="Y118" i="2"/>
  <c r="Z116" i="4" s="1"/>
  <c r="BA121" i="1"/>
  <c r="BD121" i="1" s="1"/>
  <c r="T116" i="4"/>
  <c r="AL116" i="4" s="1"/>
  <c r="S116" i="4"/>
  <c r="I118" i="2"/>
  <c r="K118" i="2"/>
  <c r="AN116" i="4"/>
  <c r="AZ121" i="1" s="1"/>
  <c r="AL113" i="4"/>
  <c r="AN113" i="4" s="1"/>
  <c r="I115" i="5" s="1"/>
  <c r="I116" i="2"/>
  <c r="K116" i="2"/>
  <c r="T114" i="4"/>
  <c r="AL114" i="4" s="1"/>
  <c r="AN114" i="4" s="1"/>
  <c r="S114" i="4"/>
  <c r="I114" i="2"/>
  <c r="K114" i="2"/>
  <c r="Y116" i="2"/>
  <c r="Z114" i="4" s="1"/>
  <c r="BA119" i="1"/>
  <c r="BD119" i="1" s="1"/>
  <c r="Y114" i="2"/>
  <c r="Z112" i="4" s="1"/>
  <c r="BA117" i="1"/>
  <c r="BD117" i="1" s="1"/>
  <c r="S112" i="4"/>
  <c r="T112" i="4"/>
  <c r="AL112" i="4" s="1"/>
  <c r="AN112" i="4" s="1"/>
  <c r="T110" i="4"/>
  <c r="AL110" i="4" s="1"/>
  <c r="AN110" i="4" s="1"/>
  <c r="S110" i="4"/>
  <c r="K112" i="2"/>
  <c r="I112" i="2"/>
  <c r="Y112" i="2"/>
  <c r="Z110" i="4" s="1"/>
  <c r="BA115" i="1"/>
  <c r="BD115" i="1" s="1"/>
  <c r="Y110" i="2"/>
  <c r="Z108" i="4" s="1"/>
  <c r="BA113" i="1"/>
  <c r="BD113" i="1" s="1"/>
  <c r="K110" i="2"/>
  <c r="I110" i="2"/>
  <c r="T108" i="4"/>
  <c r="AL108" i="4" s="1"/>
  <c r="AN108" i="4" s="1"/>
  <c r="S108" i="4"/>
  <c r="I108" i="2"/>
  <c r="K108" i="2"/>
  <c r="I107" i="5"/>
  <c r="S106" i="4"/>
  <c r="T106" i="4"/>
  <c r="AL106" i="4" s="1"/>
  <c r="AN106" i="4" s="1"/>
  <c r="I108" i="5" s="1"/>
  <c r="Y108" i="2"/>
  <c r="Z106" i="4" s="1"/>
  <c r="BA111" i="1"/>
  <c r="BD111" i="1" s="1"/>
  <c r="K106" i="2"/>
  <c r="I106" i="2"/>
  <c r="Y106" i="2"/>
  <c r="Z104" i="4" s="1"/>
  <c r="BA109" i="1"/>
  <c r="BD109" i="1" s="1"/>
  <c r="T104" i="4"/>
  <c r="AL104" i="4" s="1"/>
  <c r="AN104" i="4" s="1"/>
  <c r="I106" i="5" s="1"/>
  <c r="S104" i="4"/>
  <c r="K104" i="2"/>
  <c r="I104" i="2"/>
  <c r="Y104" i="2"/>
  <c r="Z102" i="4" s="1"/>
  <c r="BA107" i="1"/>
  <c r="BD107" i="1" s="1"/>
  <c r="S102" i="4"/>
  <c r="Y102" i="2"/>
  <c r="Z100" i="4" s="1"/>
  <c r="BA105" i="1"/>
  <c r="BD105" i="1" s="1"/>
  <c r="T100" i="4"/>
  <c r="AL100" i="4" s="1"/>
  <c r="AN100" i="4" s="1"/>
  <c r="AZ105" i="1" s="1"/>
  <c r="S100" i="4"/>
  <c r="I102" i="2"/>
  <c r="K102" i="2"/>
  <c r="T99" i="4"/>
  <c r="AL99" i="4" s="1"/>
  <c r="AN99" i="4" s="1"/>
  <c r="S99" i="4"/>
  <c r="BA104" i="1"/>
  <c r="BD104" i="1" s="1"/>
  <c r="Y101" i="2"/>
  <c r="Z99" i="4" s="1"/>
  <c r="K100" i="2"/>
  <c r="I100" i="2"/>
  <c r="Y100" i="2"/>
  <c r="Z98" i="4" s="1"/>
  <c r="BA103" i="1"/>
  <c r="BD103" i="1" s="1"/>
  <c r="T98" i="4"/>
  <c r="AL98" i="4" s="1"/>
  <c r="AN98" i="4" s="1"/>
  <c r="I100" i="5" s="1"/>
  <c r="S98" i="4"/>
  <c r="K98" i="2"/>
  <c r="I98" i="2"/>
  <c r="Y98" i="2"/>
  <c r="Z96" i="4" s="1"/>
  <c r="BA101" i="1"/>
  <c r="BD101" i="1" s="1"/>
  <c r="S96" i="4"/>
  <c r="T96" i="4"/>
  <c r="AL96" i="4" s="1"/>
  <c r="AN96" i="4" s="1"/>
  <c r="I98" i="5" s="1"/>
  <c r="BA100" i="1"/>
  <c r="BD100" i="1" s="1"/>
  <c r="Y97" i="2"/>
  <c r="Z95" i="4" s="1"/>
  <c r="T95" i="4"/>
  <c r="AL95" i="4" s="1"/>
  <c r="AN95" i="4" s="1"/>
  <c r="S95" i="4"/>
  <c r="K96" i="2"/>
  <c r="I96" i="2"/>
  <c r="AN94" i="4"/>
  <c r="AZ99" i="1" s="1"/>
  <c r="Y96" i="2"/>
  <c r="Z94" i="4" s="1"/>
  <c r="BA99" i="1"/>
  <c r="BD99" i="1" s="1"/>
  <c r="S94" i="4"/>
  <c r="Y94" i="2"/>
  <c r="Z92" i="4" s="1"/>
  <c r="BA97" i="1"/>
  <c r="BD97" i="1" s="1"/>
  <c r="K94" i="2"/>
  <c r="I94" i="2"/>
  <c r="T92" i="4"/>
  <c r="AL92" i="4" s="1"/>
  <c r="AN92" i="4" s="1"/>
  <c r="AZ97" i="1" s="1"/>
  <c r="S92" i="4"/>
  <c r="S90" i="4"/>
  <c r="Y92" i="2"/>
  <c r="Z90" i="4" s="1"/>
  <c r="BA95" i="1"/>
  <c r="BD95" i="1" s="1"/>
  <c r="I92" i="2"/>
  <c r="K92" i="2"/>
  <c r="T88" i="4"/>
  <c r="AL88" i="4" s="1"/>
  <c r="AN88" i="4" s="1"/>
  <c r="AZ93" i="1" s="1"/>
  <c r="S88" i="4"/>
  <c r="K90" i="2"/>
  <c r="I90" i="2"/>
  <c r="AN87" i="4"/>
  <c r="I89" i="5" s="1"/>
  <c r="Y89" i="2"/>
  <c r="Z87" i="4" s="1"/>
  <c r="BA92" i="1"/>
  <c r="BD92" i="1" s="1"/>
  <c r="K89" i="2"/>
  <c r="I89" i="2"/>
  <c r="S87" i="4"/>
  <c r="Y88" i="2"/>
  <c r="Z86" i="4" s="1"/>
  <c r="BA91" i="1"/>
  <c r="BD91" i="1" s="1"/>
  <c r="AN86" i="4"/>
  <c r="I88" i="2"/>
  <c r="K88" i="2"/>
  <c r="S86" i="4"/>
  <c r="Y87" i="2"/>
  <c r="Z85" i="4" s="1"/>
  <c r="BA90" i="1"/>
  <c r="BD90" i="1" s="1"/>
  <c r="K87" i="2"/>
  <c r="I87" i="2"/>
  <c r="T85" i="4"/>
  <c r="AL85" i="4" s="1"/>
  <c r="AN85" i="4" s="1"/>
  <c r="AZ90" i="1" s="1"/>
  <c r="S85" i="4"/>
  <c r="T84" i="4"/>
  <c r="AL84" i="4" s="1"/>
  <c r="AN84" i="4" s="1"/>
  <c r="I86" i="5" s="1"/>
  <c r="S84" i="4"/>
  <c r="Y86" i="2"/>
  <c r="Z84" i="4" s="1"/>
  <c r="BA89" i="1"/>
  <c r="BD89" i="1" s="1"/>
  <c r="K86" i="2"/>
  <c r="I86" i="2"/>
  <c r="T89" i="4"/>
  <c r="AL89" i="4" s="1"/>
  <c r="AN89" i="4" s="1"/>
  <c r="S89" i="4"/>
  <c r="BA94" i="1"/>
  <c r="BD94" i="1" s="1"/>
  <c r="Y91" i="2"/>
  <c r="Z89" i="4" s="1"/>
  <c r="K85" i="2"/>
  <c r="I85" i="2"/>
  <c r="Y85" i="2"/>
  <c r="Z83" i="4" s="1"/>
  <c r="BA88" i="1"/>
  <c r="BD88" i="1" s="1"/>
  <c r="T83" i="4"/>
  <c r="AL83" i="4" s="1"/>
  <c r="AN83" i="4" s="1"/>
  <c r="S83" i="4"/>
  <c r="Y82" i="2"/>
  <c r="Z80" i="4" s="1"/>
  <c r="BA85" i="1"/>
  <c r="BD85" i="1" s="1"/>
  <c r="I84" i="2"/>
  <c r="K84" i="2"/>
  <c r="I83" i="2"/>
  <c r="K83" i="2"/>
  <c r="Y83" i="2"/>
  <c r="Z81" i="4" s="1"/>
  <c r="BA86" i="1"/>
  <c r="BD86" i="1" s="1"/>
  <c r="T81" i="4"/>
  <c r="AL81" i="4" s="1"/>
  <c r="AN81" i="4" s="1"/>
  <c r="I83" i="5" s="1"/>
  <c r="S81" i="4"/>
  <c r="Y84" i="2"/>
  <c r="Z82" i="4" s="1"/>
  <c r="BA87" i="1"/>
  <c r="BD87" i="1" s="1"/>
  <c r="S82" i="4"/>
  <c r="T82" i="4"/>
  <c r="AL82" i="4" s="1"/>
  <c r="AN82" i="4" s="1"/>
  <c r="K82" i="2"/>
  <c r="I82" i="2"/>
  <c r="T79" i="4"/>
  <c r="AL79" i="4" s="1"/>
  <c r="AN79" i="4" s="1"/>
  <c r="AZ84" i="1" s="1"/>
  <c r="S79" i="4"/>
  <c r="K81" i="2"/>
  <c r="I81" i="2"/>
  <c r="Y81" i="2"/>
  <c r="Z79" i="4" s="1"/>
  <c r="BA84" i="1"/>
  <c r="BD84" i="1" s="1"/>
  <c r="Y80" i="2"/>
  <c r="Z78" i="4" s="1"/>
  <c r="BA83" i="1"/>
  <c r="BD83" i="1" s="1"/>
  <c r="T78" i="4"/>
  <c r="S78" i="4"/>
  <c r="I80" i="2"/>
  <c r="K80" i="2"/>
  <c r="Y79" i="2"/>
  <c r="Z77" i="4" s="1"/>
  <c r="BA82" i="1"/>
  <c r="BD82" i="1" s="1"/>
  <c r="T77" i="4"/>
  <c r="AL77" i="4" s="1"/>
  <c r="AN77" i="4" s="1"/>
  <c r="AZ82" i="1" s="1"/>
  <c r="S77" i="4"/>
  <c r="K79" i="2"/>
  <c r="I79" i="2"/>
  <c r="BD73" i="1"/>
  <c r="BA68" i="1"/>
  <c r="BD68" i="1" s="1"/>
  <c r="Y65" i="2"/>
  <c r="Z63" i="4" s="1"/>
  <c r="Y74" i="2"/>
  <c r="Z72" i="4" s="1"/>
  <c r="BA77" i="1"/>
  <c r="BD77" i="1" s="1"/>
  <c r="K69" i="2"/>
  <c r="I69" i="2"/>
  <c r="K67" i="2"/>
  <c r="I67" i="2"/>
  <c r="S70" i="4"/>
  <c r="T70" i="4"/>
  <c r="AL70" i="4" s="1"/>
  <c r="AN70" i="4" s="1"/>
  <c r="T66" i="4"/>
  <c r="AL66" i="4" s="1"/>
  <c r="AN66" i="4" s="1"/>
  <c r="AZ71" i="1" s="1"/>
  <c r="S66" i="4"/>
  <c r="S72" i="4"/>
  <c r="T72" i="4"/>
  <c r="AL72" i="4" s="1"/>
  <c r="AN72" i="4" s="1"/>
  <c r="T74" i="4"/>
  <c r="AL74" i="4" s="1"/>
  <c r="AN74" i="4" s="1"/>
  <c r="S74" i="4"/>
  <c r="T73" i="4"/>
  <c r="AL73" i="4" s="1"/>
  <c r="AN73" i="4" s="1"/>
  <c r="I75" i="5" s="1"/>
  <c r="S73" i="4"/>
  <c r="I68" i="2"/>
  <c r="K68" i="2"/>
  <c r="K76" i="2"/>
  <c r="I76" i="2"/>
  <c r="Y76" i="2"/>
  <c r="Z74" i="4" s="1"/>
  <c r="BA79" i="1"/>
  <c r="BD79" i="1" s="1"/>
  <c r="T64" i="4"/>
  <c r="AL64" i="4" s="1"/>
  <c r="S64" i="4"/>
  <c r="I78" i="2"/>
  <c r="K78" i="2"/>
  <c r="T71" i="4"/>
  <c r="AL71" i="4" s="1"/>
  <c r="AN71" i="4" s="1"/>
  <c r="AZ76" i="1" s="1"/>
  <c r="S71" i="4"/>
  <c r="K70" i="2"/>
  <c r="I70" i="2"/>
  <c r="Y73" i="2"/>
  <c r="Z71" i="4" s="1"/>
  <c r="BA76" i="1"/>
  <c r="BD76" i="1" s="1"/>
  <c r="K74" i="2"/>
  <c r="I74" i="2"/>
  <c r="T67" i="4"/>
  <c r="AL67" i="4" s="1"/>
  <c r="AN67" i="4" s="1"/>
  <c r="BA78" i="1"/>
  <c r="BD78" i="1" s="1"/>
  <c r="Y75" i="2"/>
  <c r="Z73" i="4" s="1"/>
  <c r="Y78" i="2"/>
  <c r="Z76" i="4" s="1"/>
  <c r="BA81" i="1"/>
  <c r="BD81" i="1" s="1"/>
  <c r="BA72" i="1"/>
  <c r="BD72" i="1" s="1"/>
  <c r="Y69" i="2"/>
  <c r="Z67" i="4" s="1"/>
  <c r="I66" i="2"/>
  <c r="K66" i="2"/>
  <c r="I72" i="2"/>
  <c r="K72" i="2"/>
  <c r="Y66" i="2"/>
  <c r="Z64" i="4" s="1"/>
  <c r="BA69" i="1"/>
  <c r="BD69" i="1" s="1"/>
  <c r="Y68" i="2"/>
  <c r="Z66" i="4" s="1"/>
  <c r="BA71" i="1"/>
  <c r="BD71" i="1" s="1"/>
  <c r="Y72" i="2"/>
  <c r="Z70" i="4" s="1"/>
  <c r="BA75" i="1"/>
  <c r="BD75" i="1" s="1"/>
  <c r="AN65" i="4"/>
  <c r="AZ70" i="1" s="1"/>
  <c r="T68" i="4"/>
  <c r="AL68" i="4" s="1"/>
  <c r="S68" i="4"/>
  <c r="S65" i="4"/>
  <c r="S76" i="4"/>
  <c r="T76" i="4"/>
  <c r="AL76" i="4" s="1"/>
  <c r="AN76" i="4" s="1"/>
  <c r="Y64" i="2"/>
  <c r="Z62" i="4" s="1"/>
  <c r="BA67" i="1"/>
  <c r="BD67" i="1" s="1"/>
  <c r="T62" i="4"/>
  <c r="AL62" i="4" s="1"/>
  <c r="AN62" i="4" s="1"/>
  <c r="I64" i="5" s="1"/>
  <c r="S62" i="4"/>
  <c r="I248" i="5"/>
  <c r="AZ251" i="1"/>
  <c r="I168" i="5"/>
  <c r="AZ171" i="1"/>
  <c r="I71" i="5"/>
  <c r="AZ74" i="1"/>
  <c r="I246" i="5"/>
  <c r="AZ249" i="1"/>
  <c r="I90" i="5"/>
  <c r="I121" i="5"/>
  <c r="AZ124" i="1"/>
  <c r="I196" i="5"/>
  <c r="AZ199" i="1"/>
  <c r="I244" i="5"/>
  <c r="AZ247" i="1"/>
  <c r="I104" i="5"/>
  <c r="AZ107" i="1"/>
  <c r="I277" i="5"/>
  <c r="AZ280" i="1"/>
  <c r="I162" i="5"/>
  <c r="AZ165" i="1"/>
  <c r="I242" i="5"/>
  <c r="AZ245" i="1"/>
  <c r="I117" i="5"/>
  <c r="AZ120" i="1"/>
  <c r="I139" i="5"/>
  <c r="I93" i="5"/>
  <c r="AZ96" i="1"/>
  <c r="I166" i="5"/>
  <c r="AZ169" i="1"/>
  <c r="I151" i="5"/>
  <c r="AZ154" i="1"/>
  <c r="AZ139" i="1"/>
  <c r="I232" i="5"/>
  <c r="AZ235" i="1"/>
  <c r="AZ186" i="1"/>
  <c r="I138" i="5"/>
  <c r="AZ141" i="1"/>
  <c r="I137" i="5"/>
  <c r="AZ140" i="1"/>
  <c r="I105" i="5"/>
  <c r="AZ108" i="1"/>
  <c r="I215" i="5"/>
  <c r="AZ218" i="1"/>
  <c r="I258" i="5"/>
  <c r="AZ261" i="1"/>
  <c r="I270" i="5"/>
  <c r="AZ273" i="1"/>
  <c r="I286" i="5"/>
  <c r="AZ289" i="1"/>
  <c r="I276" i="5"/>
  <c r="AZ279" i="1"/>
  <c r="I140" i="5"/>
  <c r="AZ143" i="1"/>
  <c r="I157" i="5"/>
  <c r="I118" i="5"/>
  <c r="I87" i="5"/>
  <c r="AZ246" i="1"/>
  <c r="I190" i="5"/>
  <c r="AZ193" i="1"/>
  <c r="I221" i="5"/>
  <c r="I91" i="5"/>
  <c r="AZ94" i="1"/>
  <c r="AN151" i="4"/>
  <c r="I99" i="5"/>
  <c r="AN307" i="4"/>
  <c r="I189" i="5"/>
  <c r="AZ192" i="1"/>
  <c r="I133" i="5"/>
  <c r="AZ158" i="1"/>
  <c r="I81" i="5"/>
  <c r="I225" i="5"/>
  <c r="AZ228" i="1"/>
  <c r="I92" i="5"/>
  <c r="AZ95" i="1"/>
  <c r="AZ92" i="1"/>
  <c r="I224" i="5"/>
  <c r="AZ227" i="1"/>
  <c r="I306" i="5"/>
  <c r="AZ309" i="1"/>
  <c r="I256" i="5"/>
  <c r="AZ259" i="1"/>
  <c r="I307" i="5"/>
  <c r="AZ310" i="1"/>
  <c r="AZ291" i="1"/>
  <c r="I279" i="5"/>
  <c r="AZ282" i="1"/>
  <c r="I297" i="5"/>
  <c r="I293" i="5"/>
  <c r="AZ296" i="1"/>
  <c r="I296" i="5"/>
  <c r="I152" i="5"/>
  <c r="AZ155" i="1"/>
  <c r="I169" i="5"/>
  <c r="AZ172" i="1"/>
  <c r="I265" i="5"/>
  <c r="AZ268" i="1"/>
  <c r="I310" i="5"/>
  <c r="AZ313" i="1"/>
  <c r="I116" i="5"/>
  <c r="AZ119" i="1"/>
  <c r="I300" i="5"/>
  <c r="AZ303" i="1"/>
  <c r="I238" i="5"/>
  <c r="AZ241" i="1"/>
  <c r="I95" i="5"/>
  <c r="I88" i="5"/>
  <c r="AZ91" i="1"/>
  <c r="I123" i="5"/>
  <c r="I131" i="5"/>
  <c r="I197" i="5"/>
  <c r="AZ200" i="1"/>
  <c r="I144" i="5"/>
  <c r="AZ147" i="1"/>
  <c r="I122" i="5"/>
  <c r="I82" i="5"/>
  <c r="AZ85" i="1"/>
  <c r="I208" i="5"/>
  <c r="I301" i="5"/>
  <c r="AZ304" i="1"/>
  <c r="I312" i="5"/>
  <c r="AZ315" i="1"/>
  <c r="I305" i="5"/>
  <c r="AZ308" i="1"/>
  <c r="I291" i="5"/>
  <c r="AZ294" i="1"/>
  <c r="AZ183" i="1"/>
  <c r="I283" i="5"/>
  <c r="AZ286" i="1"/>
  <c r="I311" i="5"/>
  <c r="I235" i="5"/>
  <c r="AZ238" i="1"/>
  <c r="AZ179" i="1"/>
  <c r="I165" i="5"/>
  <c r="AZ168" i="1"/>
  <c r="AZ243" i="1"/>
  <c r="I239" i="5"/>
  <c r="AZ242" i="1"/>
  <c r="I159" i="5"/>
  <c r="AZ162" i="1"/>
  <c r="I113" i="5"/>
  <c r="AZ116" i="1"/>
  <c r="I69" i="5"/>
  <c r="AZ72" i="1"/>
  <c r="I188" i="5"/>
  <c r="AZ191" i="1"/>
  <c r="AZ146" i="1"/>
  <c r="I249" i="5"/>
  <c r="AZ252" i="1"/>
  <c r="I308" i="5"/>
  <c r="AZ311" i="1"/>
  <c r="I252" i="5"/>
  <c r="AZ255" i="1"/>
  <c r="I294" i="5"/>
  <c r="AZ297" i="1"/>
  <c r="I282" i="5"/>
  <c r="AZ285" i="1"/>
  <c r="I156" i="5"/>
  <c r="AZ159" i="1"/>
  <c r="I193" i="5"/>
  <c r="AZ196" i="1"/>
  <c r="I203" i="5"/>
  <c r="AZ206" i="1"/>
  <c r="I148" i="5"/>
  <c r="AZ151" i="1"/>
  <c r="I233" i="5"/>
  <c r="AZ236" i="1"/>
  <c r="AN224" i="4"/>
  <c r="I304" i="5"/>
  <c r="AZ307" i="1"/>
  <c r="I103" i="5"/>
  <c r="AZ106" i="1"/>
  <c r="AN276" i="4"/>
  <c r="I227" i="5"/>
  <c r="AZ230" i="1"/>
  <c r="I172" i="5"/>
  <c r="AZ175" i="1"/>
  <c r="AN301" i="4"/>
  <c r="I222" i="5"/>
  <c r="AZ225" i="1"/>
  <c r="I164" i="5"/>
  <c r="AZ167" i="1"/>
  <c r="I262" i="5"/>
  <c r="AZ265" i="1"/>
  <c r="I290" i="5"/>
  <c r="AZ293" i="1"/>
  <c r="Y62" i="2"/>
  <c r="Z60" i="4" s="1"/>
  <c r="BA65" i="1"/>
  <c r="I61" i="5"/>
  <c r="AZ64" i="1"/>
  <c r="BD65" i="1"/>
  <c r="Y49" i="2"/>
  <c r="Z47" i="4" s="1"/>
  <c r="BA52" i="1"/>
  <c r="Y52" i="2"/>
  <c r="Z50" i="4" s="1"/>
  <c r="BA55" i="1"/>
  <c r="BD55" i="1" s="1"/>
  <c r="K51" i="2"/>
  <c r="I51" i="2"/>
  <c r="S54" i="4"/>
  <c r="I50" i="2"/>
  <c r="K50" i="2"/>
  <c r="BD52" i="1"/>
  <c r="Y53" i="2"/>
  <c r="Z51" i="4" s="1"/>
  <c r="BA56" i="1"/>
  <c r="BD56" i="1" s="1"/>
  <c r="Y60" i="2"/>
  <c r="Z58" i="4" s="1"/>
  <c r="BA63" i="1"/>
  <c r="BD63" i="1" s="1"/>
  <c r="Y55" i="2"/>
  <c r="Z53" i="4" s="1"/>
  <c r="BA58" i="1"/>
  <c r="Y58" i="2"/>
  <c r="Z56" i="4" s="1"/>
  <c r="BA61" i="1"/>
  <c r="BD61" i="1" s="1"/>
  <c r="Y50" i="2"/>
  <c r="Z48" i="4" s="1"/>
  <c r="BA53" i="1"/>
  <c r="BD53" i="1" s="1"/>
  <c r="I48" i="5"/>
  <c r="AZ51" i="1"/>
  <c r="K55" i="2"/>
  <c r="I55" i="2"/>
  <c r="BD59" i="1"/>
  <c r="K54" i="2"/>
  <c r="I54" i="2"/>
  <c r="K49" i="2"/>
  <c r="I49" i="2"/>
  <c r="I48" i="2"/>
  <c r="K48" i="2"/>
  <c r="Y54" i="2"/>
  <c r="Z52" i="4" s="1"/>
  <c r="BA57" i="1"/>
  <c r="BD57" i="1" s="1"/>
  <c r="I60" i="2"/>
  <c r="K60" i="2"/>
  <c r="BD58" i="1"/>
  <c r="BA60" i="1"/>
  <c r="BD60" i="1" s="1"/>
  <c r="Y57" i="2"/>
  <c r="Z55" i="4" s="1"/>
  <c r="K52" i="2"/>
  <c r="I52" i="2"/>
  <c r="I58" i="2"/>
  <c r="K58" i="2"/>
  <c r="Y51" i="2"/>
  <c r="Z49" i="4" s="1"/>
  <c r="BA54" i="1"/>
  <c r="BD54" i="1" s="1"/>
  <c r="Y48" i="2"/>
  <c r="Z46" i="4" s="1"/>
  <c r="BA51" i="1"/>
  <c r="BD51" i="1" s="1"/>
  <c r="K56" i="2"/>
  <c r="I56" i="2"/>
  <c r="I53" i="2"/>
  <c r="K53" i="2"/>
  <c r="I46" i="2"/>
  <c r="K46" i="2"/>
  <c r="K45" i="2"/>
  <c r="I45" i="2"/>
  <c r="Y46" i="2"/>
  <c r="Z44" i="4" s="1"/>
  <c r="BA49" i="1"/>
  <c r="BD49" i="1" s="1"/>
  <c r="I47" i="2"/>
  <c r="K47" i="2"/>
  <c r="Y45" i="2"/>
  <c r="Z43" i="4" s="1"/>
  <c r="BA48" i="1"/>
  <c r="BD48" i="1" s="1"/>
  <c r="Y47" i="2"/>
  <c r="Z45" i="4" s="1"/>
  <c r="BA50" i="1"/>
  <c r="BD50" i="1" s="1"/>
  <c r="K44" i="2"/>
  <c r="I44" i="2"/>
  <c r="Y44" i="2"/>
  <c r="Z42" i="4" s="1"/>
  <c r="BA47" i="1"/>
  <c r="BD47" i="1" s="1"/>
  <c r="AL42" i="4"/>
  <c r="AN42" i="4" s="1"/>
  <c r="Y43" i="2"/>
  <c r="Z41" i="4" s="1"/>
  <c r="BA46" i="1"/>
  <c r="BD46" i="1" s="1"/>
  <c r="K43" i="2"/>
  <c r="I43" i="2"/>
  <c r="Y40" i="2"/>
  <c r="Z38" i="4" s="1"/>
  <c r="BA43" i="1"/>
  <c r="BD43" i="1" s="1"/>
  <c r="I41" i="5"/>
  <c r="AZ44" i="1"/>
  <c r="I41" i="2"/>
  <c r="K41" i="2"/>
  <c r="Y42" i="2"/>
  <c r="Z40" i="4" s="1"/>
  <c r="BA45" i="1"/>
  <c r="BD45" i="1" s="1"/>
  <c r="Y41" i="2"/>
  <c r="Z39" i="4" s="1"/>
  <c r="BA44" i="1"/>
  <c r="BD44" i="1" s="1"/>
  <c r="K42" i="2"/>
  <c r="I42" i="2"/>
  <c r="I40" i="2"/>
  <c r="K40" i="2"/>
  <c r="AN37" i="4"/>
  <c r="I39" i="5" s="1"/>
  <c r="I39" i="2"/>
  <c r="K39" i="2"/>
  <c r="Y38" i="2"/>
  <c r="Z36" i="4" s="1"/>
  <c r="BA41" i="1"/>
  <c r="BD41" i="1"/>
  <c r="Y39" i="2"/>
  <c r="Z37" i="4" s="1"/>
  <c r="BA42" i="1"/>
  <c r="BD42" i="1" s="1"/>
  <c r="I38" i="5"/>
  <c r="AZ41" i="1"/>
  <c r="I38" i="2"/>
  <c r="K38" i="2"/>
  <c r="Y36" i="2"/>
  <c r="Z34" i="4" s="1"/>
  <c r="BA39" i="1"/>
  <c r="BD39" i="1" s="1"/>
  <c r="I37" i="2"/>
  <c r="K37" i="2"/>
  <c r="Y37" i="2"/>
  <c r="Z35" i="4" s="1"/>
  <c r="BA40" i="1"/>
  <c r="BD40" i="1" s="1"/>
  <c r="K36" i="2"/>
  <c r="I36" i="2"/>
  <c r="Y34" i="2"/>
  <c r="Z32" i="4" s="1"/>
  <c r="BA37" i="1"/>
  <c r="BD37" i="1" s="1"/>
  <c r="K35" i="2"/>
  <c r="I35" i="2"/>
  <c r="Y35" i="2"/>
  <c r="Z33" i="4" s="1"/>
  <c r="BA38" i="1"/>
  <c r="BD38" i="1" s="1"/>
  <c r="AL26" i="4"/>
  <c r="AN26" i="4" s="1"/>
  <c r="AZ31" i="1" s="1"/>
  <c r="AN12" i="4"/>
  <c r="I14" i="5" s="1"/>
  <c r="AL30" i="4"/>
  <c r="AN30" i="4" s="1"/>
  <c r="I32" i="5" s="1"/>
  <c r="Y28" i="2"/>
  <c r="Z26" i="4" s="1"/>
  <c r="BA31" i="1"/>
  <c r="BD31" i="1" s="1"/>
  <c r="I31" i="5"/>
  <c r="AZ34" i="1"/>
  <c r="Y26" i="2"/>
  <c r="Z24" i="4" s="1"/>
  <c r="BA29" i="1"/>
  <c r="Y30" i="2"/>
  <c r="Z28" i="4" s="1"/>
  <c r="BA33" i="1"/>
  <c r="BD33" i="1" s="1"/>
  <c r="I29" i="5"/>
  <c r="AZ32" i="1"/>
  <c r="Y31" i="2"/>
  <c r="Z29" i="4" s="1"/>
  <c r="BA34" i="1"/>
  <c r="BD34" i="1" s="1"/>
  <c r="Y32" i="2"/>
  <c r="Z30" i="4" s="1"/>
  <c r="BA35" i="1"/>
  <c r="BD35" i="1" s="1"/>
  <c r="I32" i="2"/>
  <c r="K32" i="2"/>
  <c r="BD29" i="1"/>
  <c r="Y27" i="2"/>
  <c r="Z25" i="4" s="1"/>
  <c r="BA30" i="1"/>
  <c r="BD30" i="1" s="1"/>
  <c r="I27" i="2"/>
  <c r="K27" i="2"/>
  <c r="I28" i="2"/>
  <c r="K28" i="2"/>
  <c r="I25" i="5"/>
  <c r="AZ28" i="1"/>
  <c r="I31" i="2"/>
  <c r="K31" i="2"/>
  <c r="AL19" i="4"/>
  <c r="AN19" i="4" s="1"/>
  <c r="AZ26" i="1"/>
  <c r="AZ17" i="1"/>
  <c r="I17" i="5"/>
  <c r="AZ20" i="1"/>
  <c r="I22" i="5"/>
  <c r="AZ25" i="1"/>
  <c r="AL18" i="4"/>
  <c r="AN18" i="4" s="1"/>
  <c r="AN63" i="4"/>
  <c r="AN61" i="4"/>
  <c r="AN107" i="4"/>
  <c r="AN278" i="4"/>
  <c r="AN267" i="4"/>
  <c r="AN203" i="4"/>
  <c r="AN172" i="4"/>
  <c r="AN270" i="4"/>
  <c r="AN255" i="4"/>
  <c r="AN245" i="4"/>
  <c r="AN266" i="4"/>
  <c r="AN207" i="4"/>
  <c r="AN177" i="4"/>
  <c r="AN251" i="4"/>
  <c r="AN64" i="4"/>
  <c r="AN180" i="4"/>
  <c r="AN200" i="4"/>
  <c r="AN32" i="4"/>
  <c r="AN68" i="4"/>
  <c r="AN296" i="4"/>
  <c r="AN183" i="4"/>
  <c r="AN158" i="4"/>
  <c r="AN258" i="4"/>
  <c r="AN282" i="4"/>
  <c r="AN57" i="4"/>
  <c r="AN272" i="4"/>
  <c r="AN168" i="4"/>
  <c r="AN152" i="4"/>
  <c r="AN252" i="4"/>
  <c r="AN290" i="4"/>
  <c r="AN205" i="4"/>
  <c r="AL265" i="4"/>
  <c r="AN265" i="4" s="1"/>
  <c r="AN218" i="4"/>
  <c r="AL14" i="4"/>
  <c r="AN14" i="4" s="1"/>
  <c r="AL235" i="4"/>
  <c r="AN235" i="4" s="1"/>
  <c r="AL273" i="4"/>
  <c r="AN273" i="4" s="1"/>
  <c r="AN214" i="4"/>
  <c r="AN31" i="4"/>
  <c r="AN202" i="4"/>
  <c r="AN271" i="4"/>
  <c r="AL78" i="4"/>
  <c r="AN78" i="4" s="1"/>
  <c r="AL43" i="4"/>
  <c r="AN43" i="4" s="1"/>
  <c r="AL54" i="4"/>
  <c r="AN54" i="4" s="1"/>
  <c r="AL227" i="4"/>
  <c r="AN227" i="4" s="1"/>
  <c r="AL204" i="4"/>
  <c r="AN204" i="4" s="1"/>
  <c r="AN22" i="4"/>
  <c r="AL297" i="4"/>
  <c r="AN297" i="4" s="1"/>
  <c r="AL264" i="4"/>
  <c r="AN264" i="4" s="1"/>
  <c r="AL248" i="4"/>
  <c r="AN248" i="4" s="1"/>
  <c r="AL13" i="4"/>
  <c r="AN13" i="4" s="1"/>
  <c r="AL184" i="4"/>
  <c r="AN184" i="4" s="1"/>
  <c r="AN56" i="4"/>
  <c r="AN192" i="4"/>
  <c r="AN75" i="4"/>
  <c r="AZ133" i="1" l="1"/>
  <c r="AZ78" i="1"/>
  <c r="I28" i="5"/>
  <c r="AZ174" i="1"/>
  <c r="I96" i="5"/>
  <c r="AZ215" i="1"/>
  <c r="I212" i="5"/>
  <c r="I68" i="5"/>
  <c r="I102" i="5"/>
  <c r="AZ128" i="1"/>
  <c r="AZ148" i="1"/>
  <c r="AZ239" i="1"/>
  <c r="AZ111" i="1"/>
  <c r="I228" i="5"/>
  <c r="AZ67" i="1"/>
  <c r="AZ267" i="1"/>
  <c r="I264" i="5"/>
  <c r="AZ284" i="1"/>
  <c r="I281" i="5"/>
  <c r="AZ220" i="1"/>
  <c r="I217" i="5"/>
  <c r="I201" i="5"/>
  <c r="AZ204" i="1"/>
  <c r="AZ153" i="1"/>
  <c r="AZ213" i="1"/>
  <c r="AZ144" i="1"/>
  <c r="AZ244" i="1"/>
  <c r="AZ170" i="1"/>
  <c r="AZ138" i="1"/>
  <c r="AZ164" i="1"/>
  <c r="AZ150" i="1"/>
  <c r="I213" i="5"/>
  <c r="AZ176" i="1"/>
  <c r="AZ132" i="1"/>
  <c r="I195" i="5"/>
  <c r="AZ201" i="1"/>
  <c r="AZ234" i="1"/>
  <c r="AZ288" i="1"/>
  <c r="AZ101" i="1"/>
  <c r="I54" i="5"/>
  <c r="AZ57" i="1"/>
  <c r="AZ123" i="1"/>
  <c r="AZ109" i="1"/>
  <c r="AZ135" i="1"/>
  <c r="AZ89" i="1"/>
  <c r="I73" i="5"/>
  <c r="AZ127" i="1"/>
  <c r="AZ118" i="1"/>
  <c r="AL176" i="4"/>
  <c r="AN176" i="4" s="1"/>
  <c r="I178" i="5" s="1"/>
  <c r="AZ214" i="1"/>
  <c r="I211" i="5"/>
  <c r="AZ77" i="1"/>
  <c r="I74" i="5"/>
  <c r="I302" i="5"/>
  <c r="AZ305" i="1"/>
  <c r="I49" i="5"/>
  <c r="AZ52" i="1"/>
  <c r="I184" i="5"/>
  <c r="AZ187" i="1"/>
  <c r="AZ60" i="1"/>
  <c r="I57" i="5"/>
  <c r="AZ292" i="1"/>
  <c r="I289" i="5"/>
  <c r="I230" i="5"/>
  <c r="AZ233" i="1"/>
  <c r="I192" i="5"/>
  <c r="AZ195" i="1"/>
  <c r="AZ203" i="1"/>
  <c r="I200" i="5"/>
  <c r="AZ248" i="1"/>
  <c r="I245" i="5"/>
  <c r="I36" i="5"/>
  <c r="AZ39" i="1"/>
  <c r="AZ266" i="1"/>
  <c r="I263" i="5"/>
  <c r="AZ53" i="1"/>
  <c r="I50" i="5"/>
  <c r="AZ58" i="1"/>
  <c r="I55" i="5"/>
  <c r="AZ217" i="1"/>
  <c r="I214" i="5"/>
  <c r="AZ38" i="1"/>
  <c r="I35" i="5"/>
  <c r="I199" i="5"/>
  <c r="AZ202" i="1"/>
  <c r="AZ103" i="1"/>
  <c r="I94" i="5"/>
  <c r="I79" i="5"/>
  <c r="I223" i="5"/>
  <c r="AZ226" i="1"/>
  <c r="AZ254" i="1"/>
  <c r="I251" i="5"/>
  <c r="AL257" i="4"/>
  <c r="AN257" i="4" s="1"/>
  <c r="I271" i="5"/>
  <c r="AZ274" i="1"/>
  <c r="I67" i="5"/>
  <c r="AZ180" i="1"/>
  <c r="I177" i="5"/>
  <c r="I175" i="5"/>
  <c r="AZ178" i="1"/>
  <c r="I181" i="5"/>
  <c r="AZ184" i="1"/>
  <c r="AZ152" i="1"/>
  <c r="I149" i="5"/>
  <c r="AZ149" i="1"/>
  <c r="I146" i="5"/>
  <c r="I142" i="5"/>
  <c r="AZ145" i="1"/>
  <c r="I127" i="5"/>
  <c r="AZ130" i="1"/>
  <c r="I128" i="5"/>
  <c r="AZ131" i="1"/>
  <c r="I126" i="5"/>
  <c r="AZ129" i="1"/>
  <c r="I112" i="5"/>
  <c r="AZ115" i="1"/>
  <c r="I110" i="5"/>
  <c r="AZ113" i="1"/>
  <c r="I101" i="5"/>
  <c r="AZ104" i="1"/>
  <c r="I97" i="5"/>
  <c r="AZ100" i="1"/>
  <c r="I85" i="5"/>
  <c r="AZ88" i="1"/>
  <c r="AZ86" i="1"/>
  <c r="I77" i="5"/>
  <c r="AZ80" i="1"/>
  <c r="I250" i="5"/>
  <c r="AZ253" i="1"/>
  <c r="I76" i="5"/>
  <c r="AZ79" i="1"/>
  <c r="I261" i="5"/>
  <c r="AZ264" i="1"/>
  <c r="I72" i="5"/>
  <c r="AZ75" i="1"/>
  <c r="I204" i="5"/>
  <c r="AZ207" i="1"/>
  <c r="I237" i="5"/>
  <c r="AZ240" i="1"/>
  <c r="I220" i="5"/>
  <c r="AZ223" i="1"/>
  <c r="I234" i="5"/>
  <c r="AZ237" i="1"/>
  <c r="I295" i="5"/>
  <c r="AZ298" i="1"/>
  <c r="I219" i="5"/>
  <c r="AZ222" i="1"/>
  <c r="I185" i="5"/>
  <c r="AZ188" i="1"/>
  <c r="I70" i="5"/>
  <c r="AZ73" i="1"/>
  <c r="I182" i="5"/>
  <c r="AZ185" i="1"/>
  <c r="I179" i="5"/>
  <c r="AZ182" i="1"/>
  <c r="I257" i="5"/>
  <c r="AZ260" i="1"/>
  <c r="I205" i="5"/>
  <c r="AZ208" i="1"/>
  <c r="I114" i="5"/>
  <c r="AZ117" i="1"/>
  <c r="I187" i="5"/>
  <c r="AZ190" i="1"/>
  <c r="AZ43" i="1"/>
  <c r="AZ55" i="1"/>
  <c r="I158" i="5"/>
  <c r="AZ161" i="1"/>
  <c r="I194" i="5"/>
  <c r="AZ197" i="1"/>
  <c r="I266" i="5"/>
  <c r="AZ269" i="1"/>
  <c r="I229" i="5"/>
  <c r="AZ232" i="1"/>
  <c r="I80" i="5"/>
  <c r="AZ83" i="1"/>
  <c r="I267" i="5"/>
  <c r="AZ270" i="1"/>
  <c r="I254" i="5"/>
  <c r="AZ257" i="1"/>
  <c r="I274" i="5"/>
  <c r="AZ277" i="1"/>
  <c r="I134" i="5"/>
  <c r="AZ137" i="1"/>
  <c r="I298" i="5"/>
  <c r="AZ301" i="1"/>
  <c r="I66" i="5"/>
  <c r="AZ69" i="1"/>
  <c r="I209" i="5"/>
  <c r="AZ212" i="1"/>
  <c r="I272" i="5"/>
  <c r="AZ275" i="1"/>
  <c r="I269" i="5"/>
  <c r="AZ272" i="1"/>
  <c r="I280" i="5"/>
  <c r="AZ283" i="1"/>
  <c r="I65" i="5"/>
  <c r="AZ68" i="1"/>
  <c r="AZ42" i="1"/>
  <c r="I47" i="5"/>
  <c r="I309" i="5"/>
  <c r="AZ312" i="1"/>
  <c r="I299" i="5"/>
  <c r="AZ302" i="1"/>
  <c r="I84" i="5"/>
  <c r="AZ87" i="1"/>
  <c r="I255" i="5"/>
  <c r="AZ258" i="1"/>
  <c r="I216" i="5"/>
  <c r="AZ219" i="1"/>
  <c r="I207" i="5"/>
  <c r="AZ210" i="1"/>
  <c r="I154" i="5"/>
  <c r="AZ157" i="1"/>
  <c r="I260" i="5"/>
  <c r="AZ263" i="1"/>
  <c r="I218" i="5"/>
  <c r="AZ221" i="1"/>
  <c r="I253" i="5"/>
  <c r="AZ256" i="1"/>
  <c r="I268" i="5"/>
  <c r="AZ271" i="1"/>
  <c r="I174" i="5"/>
  <c r="AZ177" i="1"/>
  <c r="I78" i="5"/>
  <c r="AZ81" i="1"/>
  <c r="I109" i="5"/>
  <c r="AZ112" i="1"/>
  <c r="I163" i="5"/>
  <c r="AZ166" i="1"/>
  <c r="I303" i="5"/>
  <c r="AZ306" i="1"/>
  <c r="I226" i="5"/>
  <c r="AZ229" i="1"/>
  <c r="I186" i="5"/>
  <c r="AZ189" i="1"/>
  <c r="I287" i="5"/>
  <c r="AZ290" i="1"/>
  <c r="I206" i="5"/>
  <c r="AZ209" i="1"/>
  <c r="I273" i="5"/>
  <c r="AZ276" i="1"/>
  <c r="I275" i="5"/>
  <c r="AZ278" i="1"/>
  <c r="I292" i="5"/>
  <c r="AZ295" i="1"/>
  <c r="I170" i="5"/>
  <c r="AZ173" i="1"/>
  <c r="I284" i="5"/>
  <c r="AZ287" i="1"/>
  <c r="I160" i="5"/>
  <c r="AZ163" i="1"/>
  <c r="I202" i="5"/>
  <c r="AZ205" i="1"/>
  <c r="I191" i="5"/>
  <c r="AZ194" i="1"/>
  <c r="I247" i="5"/>
  <c r="AZ250" i="1"/>
  <c r="I63" i="5"/>
  <c r="AZ66" i="1"/>
  <c r="I278" i="5"/>
  <c r="AZ281" i="1"/>
  <c r="I153" i="5"/>
  <c r="AZ156" i="1"/>
  <c r="I62" i="5"/>
  <c r="AZ65" i="1"/>
  <c r="I58" i="5"/>
  <c r="AZ61" i="1"/>
  <c r="I51" i="5"/>
  <c r="AZ54" i="1"/>
  <c r="I56" i="5"/>
  <c r="AZ59" i="1"/>
  <c r="I59" i="5"/>
  <c r="AZ62" i="1"/>
  <c r="I53" i="5"/>
  <c r="AZ56" i="1"/>
  <c r="I60" i="5"/>
  <c r="AZ63" i="1"/>
  <c r="I46" i="5"/>
  <c r="AZ49" i="1"/>
  <c r="I45" i="5"/>
  <c r="AZ48" i="1"/>
  <c r="I44" i="5"/>
  <c r="AZ47" i="1"/>
  <c r="I43" i="5"/>
  <c r="AZ46" i="1"/>
  <c r="I42" i="5"/>
  <c r="AZ45" i="1"/>
  <c r="I37" i="5"/>
  <c r="AZ40" i="1"/>
  <c r="I33" i="5"/>
  <c r="AZ36" i="1"/>
  <c r="I34" i="5"/>
  <c r="AZ37" i="1"/>
  <c r="AZ35" i="1"/>
  <c r="I27" i="5"/>
  <c r="AZ30" i="1"/>
  <c r="I26" i="5"/>
  <c r="AZ29" i="1"/>
  <c r="I30" i="5"/>
  <c r="AZ33" i="1"/>
  <c r="I18" i="5"/>
  <c r="AZ21" i="1"/>
  <c r="I21" i="5"/>
  <c r="AZ24" i="1"/>
  <c r="I15" i="5"/>
  <c r="AZ18" i="1"/>
  <c r="I20" i="5"/>
  <c r="AZ23" i="1"/>
  <c r="I24" i="5"/>
  <c r="AZ27" i="1"/>
  <c r="I16" i="5"/>
  <c r="AZ19" i="1"/>
  <c r="I19" i="5"/>
  <c r="AZ22" i="1"/>
  <c r="AQ11" i="4"/>
  <c r="AZ181" i="1" l="1"/>
  <c r="AZ262" i="1"/>
  <c r="I259" i="5"/>
  <c r="E13" i="5"/>
  <c r="AR16" i="1" s="1"/>
  <c r="D13" i="5" l="1"/>
  <c r="B13" i="5"/>
  <c r="A13" i="5"/>
  <c r="AH13" i="2" l="1"/>
  <c r="AG13" i="2"/>
  <c r="AF13" i="2"/>
  <c r="AJ11" i="4" s="1"/>
  <c r="AE13" i="2"/>
  <c r="E13" i="2" l="1"/>
  <c r="BC16" i="1" s="1"/>
  <c r="R13" i="2" l="1"/>
  <c r="P11" i="4"/>
  <c r="Q11" i="4" l="1"/>
  <c r="BB16" i="1"/>
  <c r="F13" i="2"/>
  <c r="BA16" i="1" s="1"/>
  <c r="M11" i="4"/>
  <c r="I11" i="4"/>
  <c r="BD16" i="1" l="1"/>
  <c r="AB13" i="2"/>
  <c r="AH11" i="4" s="1"/>
  <c r="AA13" i="2"/>
  <c r="Z13" i="2"/>
  <c r="AA11" i="4" s="1"/>
  <c r="N11" i="4" l="1"/>
  <c r="O11" i="4" s="1"/>
  <c r="H11" i="4"/>
  <c r="D11" i="4"/>
  <c r="W13" i="2"/>
  <c r="X13" i="2" s="1"/>
  <c r="AB11" i="4" s="1"/>
  <c r="V13" i="2"/>
  <c r="T13" i="2"/>
  <c r="U13" i="2" s="1"/>
  <c r="R11" i="4" s="1"/>
  <c r="S11" i="4" s="1"/>
  <c r="S13" i="2"/>
  <c r="Q13" i="2"/>
  <c r="P13" i="2"/>
  <c r="O13" i="2"/>
  <c r="N13" i="2"/>
  <c r="M13" i="2"/>
  <c r="L13" i="2"/>
  <c r="J13" i="2"/>
  <c r="H13" i="2"/>
  <c r="G13" i="2"/>
  <c r="C13" i="2"/>
  <c r="C13" i="5" s="1"/>
  <c r="C11" i="4"/>
  <c r="B11" i="4"/>
  <c r="T11" i="4" l="1"/>
  <c r="Y11" i="4"/>
  <c r="AP11" i="4"/>
  <c r="Y13" i="2"/>
  <c r="Z11" i="4" s="1"/>
  <c r="AD11" i="4"/>
  <c r="AC13" i="2" l="1"/>
  <c r="AG11" i="4" s="1"/>
  <c r="AG311" i="4" s="1"/>
  <c r="O9" i="6" s="1"/>
  <c r="N12" i="6" s="1"/>
  <c r="AK11" i="4" l="1"/>
  <c r="AM11" i="4" l="1"/>
  <c r="AD13" i="2"/>
  <c r="AM16" i="1" s="1"/>
  <c r="AL11" i="4" l="1"/>
  <c r="AN11" i="4" s="1"/>
  <c r="K13" i="2"/>
  <c r="I13" i="2"/>
  <c r="AN311" i="4" l="1"/>
  <c r="O2" i="6" s="1"/>
  <c r="N5" i="6" s="1"/>
  <c r="AZ16" i="1"/>
  <c r="I13" i="5"/>
</calcChain>
</file>

<file path=xl/sharedStrings.xml><?xml version="1.0" encoding="utf-8"?>
<sst xmlns="http://schemas.openxmlformats.org/spreadsheetml/2006/main" count="2043" uniqueCount="339">
  <si>
    <t>م</t>
  </si>
  <si>
    <t>رقم الملف</t>
  </si>
  <si>
    <t>غياب بإذن</t>
  </si>
  <si>
    <t>غياب بدون إذن</t>
  </si>
  <si>
    <t>إعتيادى</t>
  </si>
  <si>
    <t>عارضه</t>
  </si>
  <si>
    <t>بدون أجر</t>
  </si>
  <si>
    <t>إذن ساعه</t>
  </si>
  <si>
    <t>إذن ساعتين</t>
  </si>
  <si>
    <t>مأموريه</t>
  </si>
  <si>
    <t>مرضى</t>
  </si>
  <si>
    <t>راحه</t>
  </si>
  <si>
    <t>عدد المرات</t>
  </si>
  <si>
    <t>دقيقه</t>
  </si>
  <si>
    <t>ايام</t>
  </si>
  <si>
    <t>اجمالى الخصم</t>
  </si>
  <si>
    <t>غياب</t>
  </si>
  <si>
    <t>ح</t>
  </si>
  <si>
    <t>حضور</t>
  </si>
  <si>
    <t>غ</t>
  </si>
  <si>
    <t>غ ب</t>
  </si>
  <si>
    <t>أجازه إعتيادى</t>
  </si>
  <si>
    <t>أجازه عارضه</t>
  </si>
  <si>
    <t>ّإذن 1</t>
  </si>
  <si>
    <t>ّإذن 2</t>
  </si>
  <si>
    <t>البيان النهائى لكشف الحضور والانصراف الخاص بإدارة               عن شهر             لسنة</t>
  </si>
  <si>
    <t>يوم كامل</t>
  </si>
  <si>
    <t>يوم 1/2</t>
  </si>
  <si>
    <t>1/2بدون</t>
  </si>
  <si>
    <t xml:space="preserve"> 1/2يوم أجازه بدون أجر</t>
  </si>
  <si>
    <t>1/2عارضه</t>
  </si>
  <si>
    <t>1/2يوم أجازه عارضه</t>
  </si>
  <si>
    <t>بدون اجر</t>
  </si>
  <si>
    <t xml:space="preserve">  أجازه بدون أجر</t>
  </si>
  <si>
    <t>1/2يوم أجازه إعتيادى</t>
  </si>
  <si>
    <t>1/2إعتيادى</t>
  </si>
  <si>
    <t>الاجــــــــــــازات</t>
  </si>
  <si>
    <t>الغيـــــــــــــاب</t>
  </si>
  <si>
    <t>الأذون</t>
  </si>
  <si>
    <t>التـــــأخيــــــر</t>
  </si>
  <si>
    <t>الفرع</t>
  </si>
  <si>
    <t>الوظيفه</t>
  </si>
  <si>
    <t>القسم</t>
  </si>
  <si>
    <t>الاساسى</t>
  </si>
  <si>
    <t>المتغير</t>
  </si>
  <si>
    <t>بدل 1</t>
  </si>
  <si>
    <t>بدل 2</t>
  </si>
  <si>
    <t>اجمالى الراتب</t>
  </si>
  <si>
    <t>مبالغ</t>
  </si>
  <si>
    <t>الاستحقاقات</t>
  </si>
  <si>
    <t xml:space="preserve">الاجمالى </t>
  </si>
  <si>
    <t>الاستقطاعات</t>
  </si>
  <si>
    <t>البيانات الماليه</t>
  </si>
  <si>
    <t>اجر اليوم</t>
  </si>
  <si>
    <t>خصم التامينات</t>
  </si>
  <si>
    <t>اساسى</t>
  </si>
  <si>
    <t>متغير</t>
  </si>
  <si>
    <t>عدد الايام</t>
  </si>
  <si>
    <t>اخرى</t>
  </si>
  <si>
    <t>جزاء</t>
  </si>
  <si>
    <t>سلف</t>
  </si>
  <si>
    <t>الصافى</t>
  </si>
  <si>
    <t>البيانات الاساسيه</t>
  </si>
  <si>
    <t xml:space="preserve">اجمالى </t>
  </si>
  <si>
    <t>علاوه</t>
  </si>
  <si>
    <t>نــــــوع الحركــــــــــه</t>
  </si>
  <si>
    <t>تاريخ التعيين</t>
  </si>
  <si>
    <t>شركة بريك باتيه للصناعات الغذائية</t>
  </si>
  <si>
    <t>ادارة الموارد البشرية</t>
  </si>
  <si>
    <t>الادارة المالية</t>
  </si>
  <si>
    <t>اضافى</t>
  </si>
  <si>
    <t>حافز التزام</t>
  </si>
  <si>
    <t>مكافاء</t>
  </si>
  <si>
    <t>وقت متأخر</t>
  </si>
  <si>
    <t>مسحوبات</t>
  </si>
  <si>
    <t>اسم الموظف</t>
  </si>
  <si>
    <t>الوظيفة</t>
  </si>
  <si>
    <t>الحضور</t>
  </si>
  <si>
    <t>الإضافى</t>
  </si>
  <si>
    <t>على محمد كامل</t>
  </si>
  <si>
    <t>كريم كمال عطيه</t>
  </si>
  <si>
    <t>احمد محمد احمد سلامه</t>
  </si>
  <si>
    <t>محمد فرحات محمد احمد</t>
  </si>
  <si>
    <t>محمد حسين عشرى عبدالواحد</t>
  </si>
  <si>
    <t>محمود حسين مختار</t>
  </si>
  <si>
    <t>احمد سيد محمد ابراهيم</t>
  </si>
  <si>
    <t>الوراق</t>
  </si>
  <si>
    <t>احمد محمد احمد جليل</t>
  </si>
  <si>
    <t>كشف الحضور والانصراف الخاص بالمصنع        عن شهر نوفمبر       لسنة 2018</t>
  </si>
  <si>
    <t>مصطفى محمد عبدالمنعم</t>
  </si>
  <si>
    <t>مساعد مشرف وردية</t>
  </si>
  <si>
    <t>جزاءات</t>
  </si>
  <si>
    <t>الراحة</t>
  </si>
  <si>
    <t>اجمالى حضور</t>
  </si>
  <si>
    <t>اجمالى البيانات المالية</t>
  </si>
  <si>
    <t>علاوة شهرية</t>
  </si>
  <si>
    <t>المستحق</t>
  </si>
  <si>
    <t>المرتب الأساسى</t>
  </si>
  <si>
    <t>فرق ساعات راحة</t>
  </si>
  <si>
    <t>خصم من الراتب</t>
  </si>
  <si>
    <t>سائق</t>
  </si>
  <si>
    <t>مراقب انتاج</t>
  </si>
  <si>
    <t>خدمات بوفيه ادارة</t>
  </si>
  <si>
    <t>صيانة كهرباء</t>
  </si>
  <si>
    <t>قسم الحقن</t>
  </si>
  <si>
    <t>قسم التغليف</t>
  </si>
  <si>
    <t>مشرف قسم الحقن</t>
  </si>
  <si>
    <t>قسم الهالك</t>
  </si>
  <si>
    <t>مشرف قسم التغليف</t>
  </si>
  <si>
    <t>مساعد مشرف مخزن تام</t>
  </si>
  <si>
    <t>مشرف قسم الهالك</t>
  </si>
  <si>
    <t>ملاحظات</t>
  </si>
  <si>
    <t>قسم الجودة</t>
  </si>
  <si>
    <t>قسم الخدمات</t>
  </si>
  <si>
    <t>قسم الفرن</t>
  </si>
  <si>
    <t>قسم الأمن</t>
  </si>
  <si>
    <t>قسم الصيانة</t>
  </si>
  <si>
    <t>قسم صيانة السباكة</t>
  </si>
  <si>
    <t>صافى المرتب</t>
  </si>
  <si>
    <t>سلفة يوم 15</t>
  </si>
  <si>
    <t>سلفة يوم 25</t>
  </si>
  <si>
    <t>سلف خارجية</t>
  </si>
  <si>
    <t>اجمالى السلف</t>
  </si>
  <si>
    <t>اجل</t>
  </si>
  <si>
    <t>صافى الراتب</t>
  </si>
  <si>
    <t>يوم الراحة</t>
  </si>
  <si>
    <t>صبحى ذكى محمد موسى</t>
  </si>
  <si>
    <t>سهير رشاد احمد سليمان</t>
  </si>
  <si>
    <t>احمد عبدالفتاح عبدالفتاح محمد شحاته</t>
  </si>
  <si>
    <t>فايزه عبدالفتاح محمد جوده</t>
  </si>
  <si>
    <t>تامر كمال محمود صقر</t>
  </si>
  <si>
    <t>مدير قسم الصيانة</t>
  </si>
  <si>
    <t>فوزى محمود رزق محمد</t>
  </si>
  <si>
    <t>اسامه لبيب عبدالحليم عبدالحفيظ</t>
  </si>
  <si>
    <t>محسن السيد محمود عبدالله</t>
  </si>
  <si>
    <t>محمود محمد السيد محمد شاهين</t>
  </si>
  <si>
    <t>يسرى محمد رمضان ابراهيم شلبى</t>
  </si>
  <si>
    <t>الفت عبدالرحمن عبدالصمد عبدالسلام</t>
  </si>
  <si>
    <t>عبدالرازق سيد سعد عبدالرازق</t>
  </si>
  <si>
    <t>ابراهيم سيد محمود عبدالرازق</t>
  </si>
  <si>
    <t>يوسف جمال يوسف مرسى بطيخ</t>
  </si>
  <si>
    <t>صبحى سامى عبداللطيف سيد احمد حتيته</t>
  </si>
  <si>
    <t>ابراهيم عبدالفتاح يوسف رحيم</t>
  </si>
  <si>
    <t>علاءالدين عادل سيد احمد الجمال</t>
  </si>
  <si>
    <t>وليد ابراهيم محمد مدبولى عبيد</t>
  </si>
  <si>
    <t>ابراهيم عبدالمنعم ابراهيم سيد مصطفى</t>
  </si>
  <si>
    <t>عطيه محمد عطيه كشك</t>
  </si>
  <si>
    <t>محمد عبدالرازق محمد عبدالرازق</t>
  </si>
  <si>
    <t>اشرف شعبان حسن سيد احمد</t>
  </si>
  <si>
    <t>على حسن احمد عزب</t>
  </si>
  <si>
    <t>احمد محمد مامون محمد رحيم</t>
  </si>
  <si>
    <t>محمد فوزى حمزه محمود عبدالسلام</t>
  </si>
  <si>
    <t>اسلام ابراهيم عبدالفتاح يوسف رحيم</t>
  </si>
  <si>
    <t>محمود رضا حلمى على حبيب</t>
  </si>
  <si>
    <t>محمود مجدى حسين السيد خليفة</t>
  </si>
  <si>
    <t>محمود احمد على عبده</t>
  </si>
  <si>
    <t>احمد محمود ابراهيم محمود عبدالحفيظ</t>
  </si>
  <si>
    <t>شعبان حسن محمد حسين</t>
  </si>
  <si>
    <t>عبدالرحمن محمد على محمد</t>
  </si>
  <si>
    <t>عبدالمنعم محمد عبدالمنعم عبدالمنعم عمرو</t>
  </si>
  <si>
    <t>احمد عبدالبارى عبدالبارى عيسى الشاهد</t>
  </si>
  <si>
    <t>محمود السيد محمود على السيد</t>
  </si>
  <si>
    <t>مصطفى محمود السيد احمد عبدالرحمن</t>
  </si>
  <si>
    <t>اسلام وحيد ابراهيم شعبان</t>
  </si>
  <si>
    <t>شاكر مبروك شاكر مبروك</t>
  </si>
  <si>
    <t>صبرى عبدالمنعم الصاوى عبدالمنعم</t>
  </si>
  <si>
    <t>ياسر يوسف محمد عبود اسماعيل</t>
  </si>
  <si>
    <t>السيد احمد احمد عبدالمعز</t>
  </si>
  <si>
    <t>مصطفى عبدالقوى محمد الروينى</t>
  </si>
  <si>
    <t>محمد احمد السيد احمد على</t>
  </si>
  <si>
    <t>حسن احمد حسن حسن</t>
  </si>
  <si>
    <t>السيد حسنى السيد حسين</t>
  </si>
  <si>
    <t>محمد عطيه محمد احمد</t>
  </si>
  <si>
    <t>حازم محمد ذكريا عبده</t>
  </si>
  <si>
    <t>رمضان احمد محمد محمد ابو خضير</t>
  </si>
  <si>
    <t>وليد اشرف عبدالرازق محمد</t>
  </si>
  <si>
    <t>مساعد مشرف قسم الحقن</t>
  </si>
  <si>
    <t>محمد مدحت شحاته ابراهيم</t>
  </si>
  <si>
    <t>محمد احمد مختار اسماعيل احمد</t>
  </si>
  <si>
    <t>محمود عبدالنبى السيد سيد احمد</t>
  </si>
  <si>
    <t>احمد فوزى محمد عبود عطوى</t>
  </si>
  <si>
    <t>محمد عامر محمد حسن عبدالحى</t>
  </si>
  <si>
    <t>احمد حماده صلاح مصطفى السيد</t>
  </si>
  <si>
    <t>محمود صابر شحات عبدالحميد حسن</t>
  </si>
  <si>
    <t>ايهاب سمير جلال احمد مصطفى</t>
  </si>
  <si>
    <t>محمد محمود اسماعيل اسماعيل هيكل</t>
  </si>
  <si>
    <t>يوسف سيد محمد ابراهيم</t>
  </si>
  <si>
    <t>احمد عبدالمنعم احمد عبدالحميد</t>
  </si>
  <si>
    <t>خالد رمضان بندارى ابراهيم محجوب</t>
  </si>
  <si>
    <t>مصطفى نحمده محمد على هيكل</t>
  </si>
  <si>
    <t>ايهاب سمير سعد احمد على</t>
  </si>
  <si>
    <t>اشرف صابر عبدالمجيد احمد البليدى</t>
  </si>
  <si>
    <t>ايهاب السيد محمد مرسى</t>
  </si>
  <si>
    <t>عامل انتاج</t>
  </si>
  <si>
    <t>اسلام احمد مفرح احمد مفرح امام</t>
  </si>
  <si>
    <t>احمد عبدالشهيد محمود محمد</t>
  </si>
  <si>
    <t>احمد محمود احمد على محمد داود</t>
  </si>
  <si>
    <t>خالد السيد فوزى محمد عشماوى</t>
  </si>
  <si>
    <t>رجب احمد محمد السيد</t>
  </si>
  <si>
    <t>السيد محمد محمد على عبدربه</t>
  </si>
  <si>
    <t>محمود حسين على احمد بليله</t>
  </si>
  <si>
    <t>محمد عبدالفتاح احمد احمد جبريل</t>
  </si>
  <si>
    <t>عمرو محمد محمد على درويش</t>
  </si>
  <si>
    <t>وليد عبدالله محمد محمد عبدالهادى</t>
  </si>
  <si>
    <t>محمد جمال مرسى مرسى سعودى</t>
  </si>
  <si>
    <t>عمرو هريدى احمد محمد</t>
  </si>
  <si>
    <t>محمد حلمى حسانين مبروك</t>
  </si>
  <si>
    <t>اسامه محمد عبدالحليم عبدالنبى</t>
  </si>
  <si>
    <t xml:space="preserve">عبدالله محمد على سالم </t>
  </si>
  <si>
    <t>محمد سمير طلعت محمود خليفه</t>
  </si>
  <si>
    <t xml:space="preserve">احمد سيد محمود محسب </t>
  </si>
  <si>
    <t>احمد علام عبدالحليم علام</t>
  </si>
  <si>
    <t>طه اسماعيل اسماعيل حسن</t>
  </si>
  <si>
    <t>تامر محمد محمد احمد</t>
  </si>
  <si>
    <t>شحاته ريان علام محمد</t>
  </si>
  <si>
    <t>محمد عبدالحكيم مصطفى محمد ابوالعلا</t>
  </si>
  <si>
    <t>حاتم عبدالعاطى محمد فرج</t>
  </si>
  <si>
    <t>سامح عرفه حسن سيد احمد عبده</t>
  </si>
  <si>
    <t>جارد</t>
  </si>
  <si>
    <t>احمد محمد عبدالغنى محمد</t>
  </si>
  <si>
    <t>عمرو محجوب محمود مدبولى احمد</t>
  </si>
  <si>
    <t>سلامه ابراهيم عبدالحميد سلامه</t>
  </si>
  <si>
    <t>مشرف مخزن خامات</t>
  </si>
  <si>
    <t>مشرف مخزن تام</t>
  </si>
  <si>
    <t>عامل مخزن</t>
  </si>
  <si>
    <t>محمود على عرينى عبدالحميد</t>
  </si>
  <si>
    <t>عبوده محمد عبدالله عطيه</t>
  </si>
  <si>
    <t>حسن قناوى منصور قناوى</t>
  </si>
  <si>
    <t>مدير الوردية الصباحية</t>
  </si>
  <si>
    <t>عجان</t>
  </si>
  <si>
    <t>جزاء غياب</t>
  </si>
  <si>
    <t>ملحوظة</t>
  </si>
  <si>
    <t>محمد احمد محمد محمود ابوزيد</t>
  </si>
  <si>
    <t>صباحية</t>
  </si>
  <si>
    <t>مسائية</t>
  </si>
  <si>
    <t>ادارة</t>
  </si>
  <si>
    <t>ليلية</t>
  </si>
  <si>
    <t>توقيع مدير الموارد البشرية على تسليم كشف المرتبات لشهر يناير / 2019</t>
  </si>
  <si>
    <t>كشف مرتبات عن شهر يناير / لسنة : 2019</t>
  </si>
  <si>
    <t>سلف شهر يناير /2019</t>
  </si>
  <si>
    <t>اجمالى سلف شهر يناير</t>
  </si>
  <si>
    <t>مرتبات شهر يناير /2019</t>
  </si>
  <si>
    <t>اجمالى مرتبات شهر يناير</t>
  </si>
  <si>
    <t>احمد اسماعيل حسين السيد خليفة</t>
  </si>
  <si>
    <t>خالد محمد فرحات على</t>
  </si>
  <si>
    <t>عامل مخزن خامات</t>
  </si>
  <si>
    <t>صيانة تكيفات</t>
  </si>
  <si>
    <t>فرق الشهر السابق</t>
  </si>
  <si>
    <t>ب</t>
  </si>
  <si>
    <t>مشرف انتاج الكرواسون</t>
  </si>
  <si>
    <t>محمد يوسف محمد محمد</t>
  </si>
  <si>
    <t>احمد محمد عبدالهادى محمد</t>
  </si>
  <si>
    <t>يوسف اشرف اسماعيل خليل</t>
  </si>
  <si>
    <t>اسلام محمد جمعه محمد</t>
  </si>
  <si>
    <t>محمود محمد جمعه محمد</t>
  </si>
  <si>
    <t>حسن يوسف عبدالحميد قرنى</t>
  </si>
  <si>
    <t>سيد رمضان شعبان حسن</t>
  </si>
  <si>
    <t>مصطفى حسين حسن احمد</t>
  </si>
  <si>
    <t>طارق احمد محمد عمران</t>
  </si>
  <si>
    <t>يوسف اسامه عبدالله احمد</t>
  </si>
  <si>
    <t>مروان ياسر احمد ماهر</t>
  </si>
  <si>
    <t>تصفية</t>
  </si>
  <si>
    <t>عبدالله عبده عبدالله انور نافع</t>
  </si>
  <si>
    <t>سلامه ابراهيم عدلى حسين</t>
  </si>
  <si>
    <t>امين سعيد امين على محمد عبده</t>
  </si>
  <si>
    <t>بدر عبدالمقصود عتابى عبدالمقصود</t>
  </si>
  <si>
    <t>الراتب متوقف</t>
  </si>
  <si>
    <t>طه حسين احمد محمد خاطر</t>
  </si>
  <si>
    <t>احمد اشرف احمد محمد قبارى</t>
  </si>
  <si>
    <t>محمد منصور محمد حجاج الشريف</t>
  </si>
  <si>
    <t>محمود سعيد بيومى محمد سعد</t>
  </si>
  <si>
    <t>كريم اكرم كرم محمد اسماعيل</t>
  </si>
  <si>
    <t>اسلام ياسر حلمى احمد</t>
  </si>
  <si>
    <t>محمد عبدالباسط عبدالمنجى عبدالعال عيسوى</t>
  </si>
  <si>
    <t>محمد عبدالغنى سيد ابراهيم</t>
  </si>
  <si>
    <t>محمد طنطاوى يحيي امين طنطاوى</t>
  </si>
  <si>
    <t>حسن سيد نورالدين احمد على</t>
  </si>
  <si>
    <t>مصطفى محمود ذكى غريب</t>
  </si>
  <si>
    <t>محمد صابر شهدى ابراهيم محمد</t>
  </si>
  <si>
    <t>احمد عبدالمنعم محمد السيد خليل</t>
  </si>
  <si>
    <t>راحة</t>
  </si>
  <si>
    <t>الأستقطاعات</t>
  </si>
  <si>
    <t>اجمالى</t>
  </si>
  <si>
    <t>محمد مدحت سعيد عطيه</t>
  </si>
  <si>
    <t>؟؟؟؟؟؟</t>
  </si>
  <si>
    <t>يوسف احمد السيد على</t>
  </si>
  <si>
    <t>محمد السيد طه ابو عطوان</t>
  </si>
  <si>
    <t>؟؟؟؟؟</t>
  </si>
  <si>
    <t>محمد وحيد ابراهيم شعبان</t>
  </si>
  <si>
    <t>اول يوم 4 مخزن</t>
  </si>
  <si>
    <t>اول يوم4</t>
  </si>
  <si>
    <t>محمد عبدالحميد عبدالمعبود غراب</t>
  </si>
  <si>
    <t>عمرو محمد عبدالعال لبيب</t>
  </si>
  <si>
    <t>مصطفى عيد عبدالمنعم عبدالحى</t>
  </si>
  <si>
    <t>؟؟؟؟</t>
  </si>
  <si>
    <t>محمد عبدالسلام محمد عبدالسلام</t>
  </si>
  <si>
    <t>على نور على احمد</t>
  </si>
  <si>
    <t>عبدالرؤف عبدالفتاح حمزه عبدالحليم</t>
  </si>
  <si>
    <t>اول يوم5</t>
  </si>
  <si>
    <t>محمد احمد حفنى حامد</t>
  </si>
  <si>
    <t>عبدالوهاب حسنى حسن صابر</t>
  </si>
  <si>
    <t>محروس عوض على عبدالسلام</t>
  </si>
  <si>
    <t>تامر عبدالمجيد محمود عبدالمجيد</t>
  </si>
  <si>
    <t>محمد اشرف السيد محمد</t>
  </si>
  <si>
    <t>اول يوم6</t>
  </si>
  <si>
    <t>عبدالله عبدالرحمن حسين</t>
  </si>
  <si>
    <t>اول يوم8</t>
  </si>
  <si>
    <t>اسلام يوسف محمد محمد</t>
  </si>
  <si>
    <t>احمد هيكل هيكل مصطفى</t>
  </si>
  <si>
    <t>اول يوم9</t>
  </si>
  <si>
    <t>احمد محمود ذكى غريب</t>
  </si>
  <si>
    <t>صابر عبدالعزيز عبدالصمد</t>
  </si>
  <si>
    <t>ر</t>
  </si>
  <si>
    <t>اجمالى عدد حضور وراحة واضافة</t>
  </si>
  <si>
    <t>أجمالى</t>
  </si>
  <si>
    <t>أجمالى اليوم</t>
  </si>
  <si>
    <t>محمد سعيد سليمان محمود محمد</t>
  </si>
  <si>
    <t>عبدالله محمود عبدالسلام هيبه طنطاوى</t>
  </si>
  <si>
    <t>محمود احمد محمد احمد صالح</t>
  </si>
  <si>
    <t>وليد نصر مجاهد عتابى محسن</t>
  </si>
  <si>
    <t>علاءالدين احمد عبدالله عبدالمؤمن</t>
  </si>
  <si>
    <t>محمد احمد عبدالله عبدالمؤمن</t>
  </si>
  <si>
    <t>امين عبدالحميد امين عبدالحميد داود</t>
  </si>
  <si>
    <t>صبرى يحيي عبدالحفيظ عبدالمهيمن</t>
  </si>
  <si>
    <t>عبدالمنعم عبدالمنعم محمد السيد خليل</t>
  </si>
  <si>
    <t>هانى حسن قناوى منصور</t>
  </si>
  <si>
    <t>عبدالحميد يوسف عبدالحميد قرنى</t>
  </si>
  <si>
    <t>مصطفى هلال عبدالعظيم نادى</t>
  </si>
  <si>
    <t>احمد محمد محمد حسين</t>
  </si>
  <si>
    <t>كريم سعد محمد على</t>
  </si>
  <si>
    <t>عبدالرحمن اشرف محمد حسانين</t>
  </si>
  <si>
    <t>اول يوم10</t>
  </si>
  <si>
    <t>عبدالرحمن فوزى محمود محمد</t>
  </si>
  <si>
    <t>اليوم</t>
  </si>
  <si>
    <t>التكلفة اليومية للوردية الصباحية</t>
  </si>
  <si>
    <t>عدد الأفراد الوردية الصباحية</t>
  </si>
  <si>
    <t>مرتب اليوم</t>
  </si>
  <si>
    <t>محمد رمضان محمد منصور</t>
  </si>
  <si>
    <t>اول يوم11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</si>
</sst>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;[Red]0"/>
    <numFmt numFmtId="166" formatCode="0.00;[Red]0.00"/>
    <numFmt numFmtId="167" formatCode="0.0;[Red]0.0"/>
  </numFmts>
  <fonts count="23" x14ac:knownFonts="1">
    <font>
      <sz val="10"/>
      <name val="Arial"/>
      <charset val="178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b/>
      <sz val="26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6"/>
      <color indexed="12"/>
      <name val="Arial"/>
      <family val="2"/>
    </font>
    <font>
      <sz val="16"/>
      <name val="Arial"/>
      <family val="2"/>
    </font>
    <font>
      <b/>
      <sz val="14"/>
      <color theme="1"/>
      <name val="Calibri"/>
      <family val="2"/>
      <scheme val="minor"/>
    </font>
    <font>
      <b/>
      <sz val="15"/>
      <name val="Arial"/>
      <family val="2"/>
    </font>
    <font>
      <b/>
      <sz val="13.5"/>
      <name val="Arial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6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41">
    <xf numFmtId="0" fontId="0" fillId="0" borderId="0" xfId="0"/>
    <xf numFmtId="0" fontId="5" fillId="4" borderId="0" xfId="0" applyFont="1" applyFill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5" fillId="11" borderId="1" xfId="0" applyFont="1" applyFill="1" applyBorder="1" applyAlignment="1" applyProtection="1">
      <alignment horizontal="center" vertical="center"/>
      <protection locked="0"/>
    </xf>
    <xf numFmtId="0" fontId="5" fillId="12" borderId="1" xfId="0" applyFont="1" applyFill="1" applyBorder="1" applyAlignment="1" applyProtection="1">
      <alignment horizontal="center" vertical="center"/>
      <protection locked="0"/>
    </xf>
    <xf numFmtId="0" fontId="5" fillId="13" borderId="1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vertical="center"/>
    </xf>
    <xf numFmtId="0" fontId="9" fillId="4" borderId="0" xfId="1" applyFont="1" applyFill="1" applyAlignment="1" applyProtection="1">
      <alignment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10" fillId="4" borderId="0" xfId="1" applyFont="1" applyFill="1" applyBorder="1" applyAlignment="1" applyProtection="1">
      <alignment vertical="center"/>
      <protection locked="0"/>
    </xf>
    <xf numFmtId="0" fontId="9" fillId="4" borderId="0" xfId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19" borderId="8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2" fontId="2" fillId="0" borderId="8" xfId="0" applyNumberFormat="1" applyFont="1" applyFill="1" applyBorder="1" applyAlignment="1" applyProtection="1">
      <alignment horizontal="center" vertical="center"/>
    </xf>
    <xf numFmtId="0" fontId="8" fillId="19" borderId="8" xfId="0" applyFont="1" applyFill="1" applyBorder="1" applyAlignment="1" applyProtection="1">
      <alignment horizontal="center" vertical="center"/>
    </xf>
    <xf numFmtId="2" fontId="8" fillId="19" borderId="8" xfId="0" applyNumberFormat="1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5" fillId="21" borderId="0" xfId="0" applyFont="1" applyFill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14" fontId="2" fillId="3" borderId="8" xfId="0" applyNumberFormat="1" applyFont="1" applyFill="1" applyBorder="1" applyAlignment="1" applyProtection="1">
      <alignment horizontal="center" vertical="center"/>
    </xf>
    <xf numFmtId="0" fontId="5" fillId="20" borderId="8" xfId="0" applyFont="1" applyFill="1" applyBorder="1" applyAlignment="1" applyProtection="1">
      <alignment horizontal="center" vertical="center"/>
    </xf>
    <xf numFmtId="164" fontId="5" fillId="14" borderId="8" xfId="0" applyNumberFormat="1" applyFont="1" applyFill="1" applyBorder="1" applyAlignment="1" applyProtection="1">
      <alignment horizontal="center" vertical="center"/>
    </xf>
    <xf numFmtId="0" fontId="15" fillId="15" borderId="8" xfId="0" applyFont="1" applyFill="1" applyBorder="1" applyAlignment="1" applyProtection="1">
      <alignment horizontal="center" vertical="center"/>
    </xf>
    <xf numFmtId="2" fontId="15" fillId="15" borderId="8" xfId="0" applyNumberFormat="1" applyFont="1" applyFill="1" applyBorder="1" applyAlignment="1" applyProtection="1">
      <alignment horizontal="center" vertical="center"/>
    </xf>
    <xf numFmtId="2" fontId="15" fillId="4" borderId="8" xfId="0" applyNumberFormat="1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164" fontId="15" fillId="4" borderId="8" xfId="0" applyNumberFormat="1" applyFont="1" applyFill="1" applyBorder="1" applyAlignment="1" applyProtection="1">
      <alignment horizontal="center" vertical="center"/>
    </xf>
    <xf numFmtId="164" fontId="15" fillId="16" borderId="8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4" borderId="0" xfId="0" applyFont="1" applyFill="1" applyAlignment="1" applyProtection="1">
      <alignment horizontal="center" vertical="center" wrapText="1"/>
      <protection locked="0"/>
    </xf>
    <xf numFmtId="0" fontId="7" fillId="17" borderId="8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9" fillId="25" borderId="0" xfId="1" applyFont="1" applyFill="1" applyAlignment="1" applyProtection="1">
      <alignment vertical="center"/>
    </xf>
    <xf numFmtId="164" fontId="5" fillId="16" borderId="8" xfId="0" applyNumberFormat="1" applyFont="1" applyFill="1" applyBorder="1" applyAlignment="1" applyProtection="1">
      <alignment horizontal="center" vertical="center"/>
    </xf>
    <xf numFmtId="164" fontId="2" fillId="16" borderId="8" xfId="0" applyNumberFormat="1" applyFont="1" applyFill="1" applyBorder="1" applyAlignment="1" applyProtection="1">
      <alignment horizontal="center" vertical="center"/>
    </xf>
    <xf numFmtId="0" fontId="2" fillId="21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1" borderId="0" xfId="0" applyFont="1" applyFill="1" applyBorder="1" applyAlignment="1" applyProtection="1">
      <alignment horizontal="center" vertical="center"/>
    </xf>
    <xf numFmtId="0" fontId="0" fillId="21" borderId="0" xfId="0" applyFill="1" applyAlignment="1" applyProtection="1">
      <alignment horizontal="center" vertical="center"/>
    </xf>
    <xf numFmtId="0" fontId="0" fillId="21" borderId="0" xfId="0" applyFill="1" applyBorder="1" applyAlignment="1" applyProtection="1">
      <alignment horizontal="center" vertical="center"/>
    </xf>
    <xf numFmtId="0" fontId="11" fillId="21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1" fontId="8" fillId="4" borderId="0" xfId="0" applyNumberFormat="1" applyFont="1" applyFill="1" applyAlignment="1" applyProtection="1">
      <alignment horizontal="center" vertical="center" wrapText="1"/>
      <protection locked="0"/>
    </xf>
    <xf numFmtId="1" fontId="8" fillId="4" borderId="0" xfId="0" applyNumberFormat="1" applyFont="1" applyFill="1" applyAlignment="1" applyProtection="1">
      <alignment horizontal="center" vertical="center"/>
      <protection locked="0"/>
    </xf>
    <xf numFmtId="164" fontId="0" fillId="21" borderId="0" xfId="0" applyNumberFormat="1" applyFill="1" applyAlignment="1" applyProtection="1">
      <alignment horizontal="center" vertical="center"/>
    </xf>
    <xf numFmtId="164" fontId="5" fillId="2" borderId="0" xfId="0" applyNumberFormat="1" applyFont="1" applyFill="1" applyAlignment="1" applyProtection="1">
      <alignment horizontal="center" vertical="center"/>
    </xf>
    <xf numFmtId="164" fontId="15" fillId="15" borderId="8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Alignment="1" applyProtection="1">
      <alignment horizontal="center" vertical="center"/>
    </xf>
    <xf numFmtId="0" fontId="15" fillId="35" borderId="8" xfId="0" applyFont="1" applyFill="1" applyBorder="1" applyAlignment="1" applyProtection="1">
      <alignment horizontal="center" vertical="center"/>
    </xf>
    <xf numFmtId="0" fontId="8" fillId="33" borderId="8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24" borderId="12" xfId="0" applyFont="1" applyFill="1" applyBorder="1" applyAlignment="1" applyProtection="1">
      <alignment horizontal="center" vertical="center"/>
      <protection locked="0"/>
    </xf>
    <xf numFmtId="0" fontId="8" fillId="24" borderId="12" xfId="0" applyFont="1" applyFill="1" applyBorder="1" applyAlignment="1" applyProtection="1">
      <alignment horizontal="center" vertical="center" wrapText="1"/>
      <protection locked="0"/>
    </xf>
    <xf numFmtId="1" fontId="8" fillId="20" borderId="8" xfId="0" applyNumberFormat="1" applyFont="1" applyFill="1" applyBorder="1" applyAlignment="1" applyProtection="1">
      <alignment horizontal="center" vertical="center"/>
      <protection locked="0"/>
    </xf>
    <xf numFmtId="0" fontId="8" fillId="20" borderId="8" xfId="0" applyFont="1" applyFill="1" applyBorder="1" applyAlignment="1" applyProtection="1">
      <alignment horizontal="center" vertical="center"/>
      <protection locked="0"/>
    </xf>
    <xf numFmtId="0" fontId="8" fillId="20" borderId="8" xfId="0" applyFont="1" applyFill="1" applyBorder="1" applyAlignment="1" applyProtection="1">
      <alignment horizontal="center" vertical="center" wrapText="1"/>
      <protection locked="0"/>
    </xf>
    <xf numFmtId="1" fontId="8" fillId="2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8" xfId="0" applyFont="1" applyFill="1" applyBorder="1" applyAlignment="1" applyProtection="1">
      <alignment horizontal="center" vertical="center"/>
      <protection locked="0"/>
    </xf>
    <xf numFmtId="0" fontId="14" fillId="22" borderId="8" xfId="0" applyFont="1" applyFill="1" applyBorder="1" applyAlignment="1" applyProtection="1">
      <alignment horizontal="center" vertical="center"/>
      <protection locked="0"/>
    </xf>
    <xf numFmtId="2" fontId="8" fillId="24" borderId="8" xfId="0" applyNumberFormat="1" applyFont="1" applyFill="1" applyBorder="1" applyAlignment="1" applyProtection="1">
      <alignment horizontal="center" vertical="center"/>
      <protection locked="0"/>
    </xf>
    <xf numFmtId="0" fontId="2" fillId="24" borderId="8" xfId="0" applyFont="1" applyFill="1" applyBorder="1" applyAlignment="1" applyProtection="1">
      <alignment horizontal="center" vertical="center"/>
      <protection locked="0"/>
    </xf>
    <xf numFmtId="0" fontId="8" fillId="24" borderId="8" xfId="0" applyFont="1" applyFill="1" applyBorder="1" applyAlignment="1" applyProtection="1">
      <alignment horizontal="center" vertical="center"/>
      <protection locked="0"/>
    </xf>
    <xf numFmtId="1" fontId="17" fillId="21" borderId="0" xfId="0" applyNumberFormat="1" applyFont="1" applyFill="1" applyAlignment="1" applyProtection="1">
      <alignment horizontal="center" vertical="center"/>
    </xf>
    <xf numFmtId="1" fontId="10" fillId="2" borderId="0" xfId="0" applyNumberFormat="1" applyFont="1" applyFill="1" applyAlignment="1" applyProtection="1">
      <alignment horizontal="center" vertical="center"/>
    </xf>
    <xf numFmtId="1" fontId="10" fillId="16" borderId="8" xfId="0" applyNumberFormat="1" applyFont="1" applyFill="1" applyBorder="1" applyAlignment="1" applyProtection="1">
      <alignment horizontal="center" vertical="center"/>
    </xf>
    <xf numFmtId="1" fontId="10" fillId="0" borderId="0" xfId="0" applyNumberFormat="1" applyFont="1" applyAlignment="1" applyProtection="1">
      <alignment horizontal="center" vertical="center"/>
    </xf>
    <xf numFmtId="164" fontId="19" fillId="24" borderId="12" xfId="0" applyNumberFormat="1" applyFont="1" applyFill="1" applyBorder="1" applyAlignment="1" applyProtection="1">
      <alignment horizontal="center" vertical="center"/>
    </xf>
    <xf numFmtId="164" fontId="8" fillId="24" borderId="12" xfId="0" applyNumberFormat="1" applyFont="1" applyFill="1" applyBorder="1" applyAlignment="1" applyProtection="1">
      <alignment horizontal="center" vertical="center"/>
    </xf>
    <xf numFmtId="164" fontId="19" fillId="24" borderId="8" xfId="0" applyNumberFormat="1" applyFont="1" applyFill="1" applyBorder="1" applyAlignment="1" applyProtection="1">
      <alignment horizontal="center" vertical="center"/>
    </xf>
    <xf numFmtId="164" fontId="8" fillId="24" borderId="8" xfId="0" applyNumberFormat="1" applyFont="1" applyFill="1" applyBorder="1" applyAlignment="1" applyProtection="1">
      <alignment horizontal="center" vertical="center"/>
    </xf>
    <xf numFmtId="164" fontId="18" fillId="4" borderId="0" xfId="0" applyNumberFormat="1" applyFont="1" applyFill="1" applyAlignment="1" applyProtection="1">
      <alignment horizontal="center" vertical="center"/>
    </xf>
    <xf numFmtId="164" fontId="5" fillId="4" borderId="0" xfId="0" applyNumberFormat="1" applyFont="1" applyFill="1" applyAlignment="1" applyProtection="1">
      <alignment horizontal="center" vertical="center"/>
    </xf>
    <xf numFmtId="1" fontId="8" fillId="20" borderId="8" xfId="0" applyNumberFormat="1" applyFont="1" applyFill="1" applyBorder="1" applyAlignment="1" applyProtection="1">
      <alignment horizontal="center" vertical="center" wrapText="1"/>
    </xf>
    <xf numFmtId="165" fontId="2" fillId="0" borderId="8" xfId="0" applyNumberFormat="1" applyFont="1" applyFill="1" applyBorder="1" applyAlignment="1" applyProtection="1">
      <alignment horizontal="center" vertical="center"/>
    </xf>
    <xf numFmtId="165" fontId="0" fillId="21" borderId="0" xfId="0" applyNumberFormat="1" applyFill="1" applyAlignment="1" applyProtection="1">
      <alignment horizontal="center" vertical="center"/>
    </xf>
    <xf numFmtId="165" fontId="5" fillId="2" borderId="0" xfId="0" applyNumberFormat="1" applyFont="1" applyFill="1" applyAlignment="1" applyProtection="1">
      <alignment horizontal="center" vertical="center"/>
    </xf>
    <xf numFmtId="165" fontId="5" fillId="0" borderId="0" xfId="0" applyNumberFormat="1" applyFont="1" applyAlignment="1" applyProtection="1">
      <alignment horizontal="center" vertical="center"/>
    </xf>
    <xf numFmtId="166" fontId="0" fillId="21" borderId="0" xfId="0" applyNumberFormat="1" applyFill="1" applyAlignment="1" applyProtection="1">
      <alignment horizontal="center" vertical="center" wrapText="1"/>
    </xf>
    <xf numFmtId="166" fontId="5" fillId="2" borderId="0" xfId="0" applyNumberFormat="1" applyFont="1" applyFill="1" applyAlignment="1" applyProtection="1">
      <alignment horizontal="center" vertical="center" wrapText="1"/>
    </xf>
    <xf numFmtId="166" fontId="15" fillId="15" borderId="8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Alignment="1" applyProtection="1">
      <alignment horizontal="center" vertical="center" wrapText="1"/>
    </xf>
    <xf numFmtId="165" fontId="15" fillId="4" borderId="8" xfId="0" applyNumberFormat="1" applyFont="1" applyFill="1" applyBorder="1" applyAlignment="1" applyProtection="1">
      <alignment horizontal="center" vertical="center"/>
    </xf>
    <xf numFmtId="165" fontId="5" fillId="4" borderId="0" xfId="0" applyNumberFormat="1" applyFont="1" applyFill="1" applyAlignment="1" applyProtection="1">
      <alignment horizontal="center" vertical="center"/>
    </xf>
    <xf numFmtId="165" fontId="8" fillId="24" borderId="12" xfId="0" applyNumberFormat="1" applyFont="1" applyFill="1" applyBorder="1" applyAlignment="1" applyProtection="1">
      <alignment horizontal="center" vertical="center"/>
    </xf>
    <xf numFmtId="165" fontId="8" fillId="24" borderId="8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1" fontId="8" fillId="0" borderId="8" xfId="0" applyNumberFormat="1" applyFont="1" applyBorder="1" applyAlignment="1" applyProtection="1">
      <alignment horizontal="center" vertical="center"/>
    </xf>
    <xf numFmtId="1" fontId="5" fillId="0" borderId="0" xfId="0" applyNumberFormat="1" applyFont="1" applyAlignment="1" applyProtection="1">
      <alignment horizontal="center" vertical="center"/>
    </xf>
    <xf numFmtId="0" fontId="8" fillId="21" borderId="0" xfId="0" applyFont="1" applyFill="1" applyAlignment="1" applyProtection="1">
      <alignment horizontal="center" vertical="center"/>
    </xf>
    <xf numFmtId="164" fontId="8" fillId="0" borderId="0" xfId="0" applyNumberFormat="1" applyFont="1" applyAlignment="1" applyProtection="1">
      <alignment horizontal="center" vertical="center"/>
    </xf>
    <xf numFmtId="166" fontId="8" fillId="0" borderId="0" xfId="0" applyNumberFormat="1" applyFont="1" applyAlignment="1" applyProtection="1">
      <alignment horizontal="center" vertical="center" wrapText="1"/>
    </xf>
    <xf numFmtId="165" fontId="8" fillId="0" borderId="0" xfId="0" applyNumberFormat="1" applyFont="1" applyAlignment="1" applyProtection="1">
      <alignment horizontal="center" vertical="center"/>
    </xf>
    <xf numFmtId="1" fontId="8" fillId="0" borderId="0" xfId="0" applyNumberFormat="1" applyFont="1" applyAlignment="1" applyProtection="1">
      <alignment horizontal="center" vertical="center"/>
    </xf>
    <xf numFmtId="167" fontId="5" fillId="23" borderId="0" xfId="0" applyNumberFormat="1" applyFont="1" applyFill="1" applyAlignment="1" applyProtection="1">
      <alignment horizontal="center" vertical="center"/>
    </xf>
    <xf numFmtId="167" fontId="8" fillId="23" borderId="12" xfId="0" applyNumberFormat="1" applyFont="1" applyFill="1" applyBorder="1" applyAlignment="1" applyProtection="1">
      <alignment horizontal="center" vertical="center"/>
    </xf>
    <xf numFmtId="167" fontId="8" fillId="36" borderId="8" xfId="0" applyNumberFormat="1" applyFont="1" applyFill="1" applyBorder="1" applyAlignment="1" applyProtection="1">
      <alignment horizontal="center" vertical="center"/>
    </xf>
    <xf numFmtId="0" fontId="0" fillId="19" borderId="0" xfId="0" applyFill="1"/>
    <xf numFmtId="0" fontId="7" fillId="17" borderId="8" xfId="0" applyFont="1" applyFill="1" applyBorder="1" applyAlignment="1" applyProtection="1">
      <alignment horizontal="center" vertical="center"/>
      <protection locked="0"/>
    </xf>
    <xf numFmtId="0" fontId="7" fillId="33" borderId="8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20" fillId="19" borderId="8" xfId="0" applyFont="1" applyFill="1" applyBorder="1" applyAlignment="1" applyProtection="1">
      <alignment horizontal="center" vertical="center"/>
    </xf>
    <xf numFmtId="0" fontId="20" fillId="22" borderId="8" xfId="0" applyFont="1" applyFill="1" applyBorder="1" applyAlignment="1" applyProtection="1">
      <alignment horizontal="center" vertical="center"/>
    </xf>
    <xf numFmtId="0" fontId="20" fillId="19" borderId="8" xfId="0" applyFont="1" applyFill="1" applyBorder="1" applyAlignment="1" applyProtection="1">
      <alignment horizontal="center" vertical="center"/>
      <protection locked="0"/>
    </xf>
    <xf numFmtId="0" fontId="21" fillId="19" borderId="9" xfId="0" applyNumberFormat="1" applyFont="1" applyFill="1" applyBorder="1" applyAlignment="1" applyProtection="1">
      <alignment horizontal="center" vertical="center"/>
    </xf>
    <xf numFmtId="0" fontId="21" fillId="19" borderId="8" xfId="0" applyFont="1" applyFill="1" applyBorder="1" applyAlignment="1" applyProtection="1">
      <alignment horizontal="center" vertical="center"/>
    </xf>
    <xf numFmtId="0" fontId="20" fillId="23" borderId="8" xfId="0" applyFont="1" applyFill="1" applyBorder="1" applyAlignment="1" applyProtection="1">
      <alignment horizontal="center" vertical="center"/>
    </xf>
    <xf numFmtId="0" fontId="22" fillId="19" borderId="8" xfId="0" applyFont="1" applyFill="1" applyBorder="1" applyAlignment="1" applyProtection="1">
      <alignment horizontal="center" vertical="center"/>
    </xf>
    <xf numFmtId="0" fontId="20" fillId="22" borderId="11" xfId="0" applyFont="1" applyFill="1" applyBorder="1" applyAlignment="1" applyProtection="1">
      <alignment horizontal="center" vertical="center"/>
    </xf>
    <xf numFmtId="0" fontId="20" fillId="31" borderId="8" xfId="0" applyFont="1" applyFill="1" applyBorder="1" applyAlignment="1" applyProtection="1">
      <alignment horizontal="center" vertical="center"/>
    </xf>
    <xf numFmtId="0" fontId="20" fillId="28" borderId="8" xfId="0" applyFont="1" applyFill="1" applyBorder="1" applyAlignment="1" applyProtection="1">
      <alignment horizontal="center" vertical="center"/>
    </xf>
    <xf numFmtId="0" fontId="20" fillId="27" borderId="8" xfId="0" applyFont="1" applyFill="1" applyBorder="1" applyAlignment="1" applyProtection="1">
      <alignment horizontal="center" vertical="center"/>
    </xf>
    <xf numFmtId="0" fontId="20" fillId="25" borderId="8" xfId="0" applyFont="1" applyFill="1" applyBorder="1" applyAlignment="1" applyProtection="1">
      <alignment horizontal="center" vertical="center"/>
    </xf>
    <xf numFmtId="0" fontId="20" fillId="34" borderId="8" xfId="0" applyFont="1" applyFill="1" applyBorder="1" applyAlignment="1" applyProtection="1">
      <alignment horizontal="center" vertical="center"/>
    </xf>
    <xf numFmtId="0" fontId="20" fillId="30" borderId="8" xfId="0" applyFont="1" applyFill="1" applyBorder="1" applyAlignment="1" applyProtection="1">
      <alignment horizontal="center" vertical="center"/>
    </xf>
    <xf numFmtId="0" fontId="20" fillId="26" borderId="8" xfId="0" applyFont="1" applyFill="1" applyBorder="1" applyAlignment="1" applyProtection="1">
      <alignment horizontal="center" vertical="center"/>
    </xf>
    <xf numFmtId="0" fontId="21" fillId="32" borderId="8" xfId="0" applyFont="1" applyFill="1" applyBorder="1" applyAlignment="1" applyProtection="1">
      <alignment horizontal="center" vertical="center"/>
    </xf>
    <xf numFmtId="0" fontId="20" fillId="32" borderId="8" xfId="0" applyFont="1" applyFill="1" applyBorder="1" applyAlignment="1" applyProtection="1">
      <alignment horizontal="center" vertical="center"/>
    </xf>
    <xf numFmtId="0" fontId="20" fillId="29" borderId="8" xfId="0" applyFont="1" applyFill="1" applyBorder="1" applyAlignment="1" applyProtection="1">
      <alignment horizontal="center" vertical="center"/>
    </xf>
    <xf numFmtId="0" fontId="21" fillId="19" borderId="8" xfId="0" applyFont="1" applyFill="1" applyBorder="1" applyAlignment="1" applyProtection="1">
      <alignment horizontal="center" vertical="center"/>
      <protection locked="0"/>
    </xf>
    <xf numFmtId="0" fontId="20" fillId="22" borderId="11" xfId="0" applyFont="1" applyFill="1" applyBorder="1" applyAlignment="1" applyProtection="1">
      <alignment horizontal="center" vertical="center"/>
      <protection locked="0"/>
    </xf>
    <xf numFmtId="0" fontId="21" fillId="23" borderId="8" xfId="0" applyFont="1" applyFill="1" applyBorder="1" applyAlignment="1" applyProtection="1">
      <alignment horizontal="center" vertical="center"/>
      <protection locked="0"/>
    </xf>
    <xf numFmtId="0" fontId="20" fillId="23" borderId="11" xfId="0" applyFont="1" applyFill="1" applyBorder="1" applyAlignment="1" applyProtection="1">
      <alignment horizontal="center" vertical="center"/>
      <protection locked="0"/>
    </xf>
    <xf numFmtId="0" fontId="20" fillId="32" borderId="11" xfId="0" applyFont="1" applyFill="1" applyBorder="1" applyAlignment="1" applyProtection="1">
      <alignment horizontal="center" vertical="center"/>
      <protection locked="0"/>
    </xf>
    <xf numFmtId="0" fontId="21" fillId="32" borderId="8" xfId="0" applyFont="1" applyFill="1" applyBorder="1" applyAlignment="1" applyProtection="1">
      <alignment horizontal="center" vertical="center"/>
      <protection locked="0"/>
    </xf>
    <xf numFmtId="0" fontId="20" fillId="22" borderId="8" xfId="0" applyFont="1" applyFill="1" applyBorder="1" applyAlignment="1" applyProtection="1">
      <alignment horizontal="center" vertical="center"/>
      <protection locked="0"/>
    </xf>
    <xf numFmtId="0" fontId="7" fillId="19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9" fillId="4" borderId="0" xfId="1" applyFont="1" applyFill="1" applyAlignment="1" applyProtection="1">
      <alignment horizontal="center" vertical="center"/>
      <protection locked="0"/>
    </xf>
    <xf numFmtId="0" fontId="10" fillId="4" borderId="0" xfId="1" applyFont="1" applyFill="1" applyBorder="1" applyAlignment="1" applyProtection="1">
      <alignment horizontal="center" vertical="center"/>
      <protection locked="0"/>
    </xf>
    <xf numFmtId="0" fontId="9" fillId="4" borderId="0" xfId="1" applyFont="1" applyFill="1" applyBorder="1" applyAlignment="1" applyProtection="1">
      <alignment horizontal="center" vertical="center"/>
      <protection locked="0"/>
    </xf>
    <xf numFmtId="0" fontId="7" fillId="17" borderId="8" xfId="0" applyFont="1" applyFill="1" applyBorder="1" applyAlignment="1" applyProtection="1">
      <alignment horizontal="center" vertical="center"/>
    </xf>
    <xf numFmtId="0" fontId="7" fillId="17" borderId="8" xfId="0" applyFont="1" applyFill="1" applyBorder="1" applyAlignment="1" applyProtection="1">
      <alignment horizontal="center" vertical="center" wrapText="1"/>
    </xf>
    <xf numFmtId="0" fontId="9" fillId="4" borderId="6" xfId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</xf>
    <xf numFmtId="0" fontId="7" fillId="17" borderId="12" xfId="0" applyFont="1" applyFill="1" applyBorder="1" applyAlignment="1" applyProtection="1">
      <alignment horizontal="center" vertical="center"/>
    </xf>
    <xf numFmtId="0" fontId="7" fillId="17" borderId="13" xfId="0" applyFont="1" applyFill="1" applyBorder="1" applyAlignment="1" applyProtection="1">
      <alignment horizontal="center" vertical="center"/>
    </xf>
    <xf numFmtId="0" fontId="7" fillId="14" borderId="8" xfId="0" applyFont="1" applyFill="1" applyBorder="1" applyAlignment="1" applyProtection="1">
      <alignment horizontal="center" vertical="center"/>
    </xf>
    <xf numFmtId="0" fontId="7" fillId="17" borderId="8" xfId="0" applyFont="1" applyFill="1" applyBorder="1" applyAlignment="1" applyProtection="1">
      <alignment horizontal="center" vertical="center" textRotation="135"/>
    </xf>
    <xf numFmtId="0" fontId="7" fillId="20" borderId="12" xfId="0" applyFont="1" applyFill="1" applyBorder="1" applyAlignment="1" applyProtection="1">
      <alignment horizontal="center" vertical="center"/>
    </xf>
    <xf numFmtId="0" fontId="7" fillId="20" borderId="13" xfId="0" applyFont="1" applyFill="1" applyBorder="1" applyAlignment="1" applyProtection="1">
      <alignment horizontal="center" vertical="center"/>
    </xf>
    <xf numFmtId="0" fontId="7" fillId="14" borderId="3" xfId="0" applyFont="1" applyFill="1" applyBorder="1" applyAlignment="1" applyProtection="1">
      <alignment horizontal="center" vertical="center"/>
    </xf>
    <xf numFmtId="0" fontId="7" fillId="14" borderId="17" xfId="0" applyFont="1" applyFill="1" applyBorder="1" applyAlignment="1" applyProtection="1">
      <alignment horizontal="center" vertical="center"/>
    </xf>
    <xf numFmtId="0" fontId="7" fillId="14" borderId="5" xfId="0" applyFont="1" applyFill="1" applyBorder="1" applyAlignment="1" applyProtection="1">
      <alignment horizontal="center" vertical="center"/>
    </xf>
    <xf numFmtId="0" fontId="7" fillId="14" borderId="6" xfId="0" applyFont="1" applyFill="1" applyBorder="1" applyAlignment="1" applyProtection="1">
      <alignment horizontal="center" vertical="center"/>
    </xf>
    <xf numFmtId="0" fontId="7" fillId="14" borderId="18" xfId="0" applyFont="1" applyFill="1" applyBorder="1" applyAlignment="1" applyProtection="1">
      <alignment horizontal="center" vertical="center"/>
    </xf>
    <xf numFmtId="0" fontId="7" fillId="17" borderId="12" xfId="0" applyFont="1" applyFill="1" applyBorder="1" applyAlignment="1" applyProtection="1">
      <alignment horizontal="center" vertical="center" wrapText="1"/>
    </xf>
    <xf numFmtId="0" fontId="7" fillId="17" borderId="13" xfId="0" applyFont="1" applyFill="1" applyBorder="1" applyAlignment="1" applyProtection="1">
      <alignment horizontal="center" vertical="center" wrapText="1"/>
    </xf>
    <xf numFmtId="0" fontId="7" fillId="17" borderId="8" xfId="0" applyFont="1" applyFill="1" applyBorder="1" applyAlignment="1" applyProtection="1">
      <alignment horizontal="center" vertical="center" textRotation="150"/>
    </xf>
    <xf numFmtId="0" fontId="13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7" fillId="16" borderId="12" xfId="0" applyFont="1" applyFill="1" applyBorder="1" applyAlignment="1" applyProtection="1">
      <alignment horizontal="center" vertical="center" wrapText="1"/>
    </xf>
    <xf numFmtId="0" fontId="7" fillId="16" borderId="16" xfId="0" applyFont="1" applyFill="1" applyBorder="1" applyAlignment="1" applyProtection="1">
      <alignment horizontal="center" vertical="center" wrapText="1"/>
    </xf>
    <xf numFmtId="0" fontId="7" fillId="16" borderId="13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horizontal="center" vertical="center"/>
    </xf>
    <xf numFmtId="0" fontId="8" fillId="14" borderId="8" xfId="0" applyFont="1" applyFill="1" applyBorder="1" applyAlignment="1" applyProtection="1">
      <alignment horizontal="center" vertical="center" textRotation="135"/>
    </xf>
    <xf numFmtId="0" fontId="8" fillId="15" borderId="8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15" borderId="8" xfId="0" applyFont="1" applyFill="1" applyBorder="1" applyAlignment="1" applyProtection="1">
      <alignment horizontal="center" vertical="center"/>
    </xf>
    <xf numFmtId="164" fontId="8" fillId="15" borderId="8" xfId="0" applyNumberFormat="1" applyFont="1" applyFill="1" applyBorder="1" applyAlignment="1" applyProtection="1">
      <alignment horizontal="center" vertical="center"/>
    </xf>
    <xf numFmtId="0" fontId="8" fillId="16" borderId="16" xfId="0" applyFont="1" applyFill="1" applyBorder="1" applyAlignment="1" applyProtection="1">
      <alignment horizontal="center" vertical="center"/>
    </xf>
    <xf numFmtId="0" fontId="8" fillId="16" borderId="13" xfId="0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horizontal="center" vertical="center" wrapText="1"/>
    </xf>
    <xf numFmtId="165" fontId="8" fillId="4" borderId="8" xfId="0" applyNumberFormat="1" applyFont="1" applyFill="1" applyBorder="1" applyAlignment="1" applyProtection="1">
      <alignment horizontal="center" vertical="center" wrapText="1"/>
    </xf>
    <xf numFmtId="0" fontId="8" fillId="16" borderId="12" xfId="0" applyFont="1" applyFill="1" applyBorder="1" applyAlignment="1" applyProtection="1">
      <alignment horizontal="center"/>
    </xf>
    <xf numFmtId="0" fontId="8" fillId="16" borderId="16" xfId="0" applyFont="1" applyFill="1" applyBorder="1" applyAlignment="1" applyProtection="1">
      <alignment horizontal="center"/>
    </xf>
    <xf numFmtId="0" fontId="7" fillId="18" borderId="2" xfId="0" applyFont="1" applyFill="1" applyBorder="1" applyAlignment="1" applyProtection="1">
      <alignment horizontal="center" vertical="center"/>
    </xf>
    <xf numFmtId="0" fontId="7" fillId="18" borderId="3" xfId="0" applyFont="1" applyFill="1" applyBorder="1" applyAlignment="1" applyProtection="1">
      <alignment horizontal="center" vertical="center"/>
    </xf>
    <xf numFmtId="0" fontId="7" fillId="18" borderId="17" xfId="0" applyFont="1" applyFill="1" applyBorder="1" applyAlignment="1" applyProtection="1">
      <alignment horizontal="center" vertical="center"/>
    </xf>
    <xf numFmtId="0" fontId="7" fillId="18" borderId="5" xfId="0" applyFont="1" applyFill="1" applyBorder="1" applyAlignment="1" applyProtection="1">
      <alignment horizontal="center" vertical="center"/>
    </xf>
    <xf numFmtId="0" fontId="7" fillId="18" borderId="6" xfId="0" applyFont="1" applyFill="1" applyBorder="1" applyAlignment="1" applyProtection="1">
      <alignment horizontal="center" vertical="center"/>
    </xf>
    <xf numFmtId="0" fontId="7" fillId="18" borderId="18" xfId="0" applyFont="1" applyFill="1" applyBorder="1" applyAlignment="1" applyProtection="1">
      <alignment horizontal="center" vertical="center"/>
    </xf>
    <xf numFmtId="0" fontId="8" fillId="15" borderId="9" xfId="0" applyFont="1" applyFill="1" applyBorder="1" applyAlignment="1" applyProtection="1">
      <alignment horizontal="center" vertical="center"/>
    </xf>
    <xf numFmtId="0" fontId="8" fillId="15" borderId="10" xfId="0" applyFont="1" applyFill="1" applyBorder="1" applyAlignment="1" applyProtection="1">
      <alignment horizontal="center" vertical="center"/>
    </xf>
    <xf numFmtId="0" fontId="8" fillId="15" borderId="11" xfId="0" applyFont="1" applyFill="1" applyBorder="1" applyAlignment="1" applyProtection="1">
      <alignment horizontal="center" vertical="center"/>
    </xf>
    <xf numFmtId="0" fontId="8" fillId="14" borderId="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17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8" fillId="14" borderId="6" xfId="0" applyFont="1" applyFill="1" applyBorder="1" applyAlignment="1" applyProtection="1">
      <alignment horizontal="center" vertical="center"/>
    </xf>
    <xf numFmtId="0" fontId="8" fillId="14" borderId="18" xfId="0" applyFont="1" applyFill="1" applyBorder="1" applyAlignment="1" applyProtection="1">
      <alignment horizontal="center" vertical="center"/>
    </xf>
    <xf numFmtId="166" fontId="8" fillId="15" borderId="8" xfId="0" applyNumberFormat="1" applyFont="1" applyFill="1" applyBorder="1" applyAlignment="1" applyProtection="1">
      <alignment horizontal="center" vertical="center" wrapText="1"/>
    </xf>
    <xf numFmtId="0" fontId="9" fillId="21" borderId="0" xfId="1" applyFont="1" applyFill="1" applyAlignment="1" applyProtection="1">
      <alignment horizontal="center" vertical="center"/>
    </xf>
    <xf numFmtId="0" fontId="10" fillId="21" borderId="0" xfId="1" applyFont="1" applyFill="1" applyBorder="1" applyAlignment="1" applyProtection="1">
      <alignment horizontal="center" vertical="center"/>
    </xf>
    <xf numFmtId="0" fontId="8" fillId="14" borderId="8" xfId="0" applyFont="1" applyFill="1" applyBorder="1" applyAlignment="1" applyProtection="1">
      <alignment horizontal="center" vertical="center" wrapText="1"/>
    </xf>
    <xf numFmtId="0" fontId="8" fillId="16" borderId="12" xfId="0" applyFont="1" applyFill="1" applyBorder="1" applyAlignment="1" applyProtection="1">
      <alignment horizontal="center" vertical="center"/>
    </xf>
    <xf numFmtId="0" fontId="10" fillId="16" borderId="12" xfId="0" applyFont="1" applyFill="1" applyBorder="1" applyAlignment="1" applyProtection="1">
      <alignment horizontal="center" vertical="center"/>
    </xf>
    <xf numFmtId="0" fontId="10" fillId="16" borderId="16" xfId="0" applyFont="1" applyFill="1" applyBorder="1" applyAlignment="1" applyProtection="1">
      <alignment horizontal="center" vertical="center"/>
    </xf>
    <xf numFmtId="0" fontId="10" fillId="16" borderId="13" xfId="0" applyFont="1" applyFill="1" applyBorder="1" applyAlignment="1" applyProtection="1">
      <alignment horizontal="center" vertical="center"/>
    </xf>
    <xf numFmtId="1" fontId="9" fillId="16" borderId="12" xfId="0" applyNumberFormat="1" applyFont="1" applyFill="1" applyBorder="1" applyAlignment="1" applyProtection="1">
      <alignment horizontal="center" vertical="center"/>
    </xf>
    <xf numFmtId="1" fontId="9" fillId="16" borderId="16" xfId="0" applyNumberFormat="1" applyFont="1" applyFill="1" applyBorder="1" applyAlignment="1" applyProtection="1">
      <alignment horizontal="center" vertical="center"/>
    </xf>
    <xf numFmtId="1" fontId="9" fillId="16" borderId="13" xfId="0" applyNumberFormat="1" applyFont="1" applyFill="1" applyBorder="1" applyAlignment="1" applyProtection="1">
      <alignment horizontal="center" vertical="center"/>
    </xf>
    <xf numFmtId="0" fontId="9" fillId="25" borderId="0" xfId="1" applyFont="1" applyFill="1" applyAlignment="1" applyProtection="1">
      <alignment horizontal="center" vertical="center"/>
    </xf>
    <xf numFmtId="0" fontId="7" fillId="17" borderId="16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1" fontId="8" fillId="0" borderId="8" xfId="0" applyNumberFormat="1" applyFont="1" applyBorder="1" applyAlignment="1" applyProtection="1">
      <alignment horizontal="center" vertical="center"/>
    </xf>
    <xf numFmtId="0" fontId="7" fillId="19" borderId="0" xfId="0" applyFont="1" applyFill="1" applyAlignment="1" applyProtection="1">
      <alignment horizontal="center" vertical="center"/>
      <protection locked="0"/>
    </xf>
    <xf numFmtId="0" fontId="7" fillId="19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10" borderId="1" xfId="0" applyFont="1" applyFill="1" applyBorder="1" applyAlignment="1" applyProtection="1">
      <alignment horizontal="center" vertical="center"/>
      <protection locked="0"/>
    </xf>
    <xf numFmtId="0" fontId="7" fillId="9" borderId="1" xfId="0" applyFont="1" applyFill="1" applyBorder="1" applyAlignment="1" applyProtection="1">
      <alignment horizontal="center" vertical="center"/>
      <protection locked="0"/>
    </xf>
    <xf numFmtId="0" fontId="7" fillId="11" borderId="1" xfId="0" applyFont="1" applyFill="1" applyBorder="1" applyAlignment="1" applyProtection="1">
      <alignment horizontal="center" vertical="center"/>
      <protection locked="0"/>
    </xf>
    <xf numFmtId="0" fontId="7" fillId="12" borderId="1" xfId="0" applyFont="1" applyFill="1" applyBorder="1" applyAlignment="1" applyProtection="1">
      <alignment horizontal="center" vertical="center"/>
      <protection locked="0"/>
    </xf>
    <xf numFmtId="0" fontId="7" fillId="19" borderId="8" xfId="0" applyFont="1" applyFill="1" applyBorder="1" applyAlignment="1" applyProtection="1">
      <alignment horizontal="center" vertical="center"/>
    </xf>
    <xf numFmtId="0" fontId="20" fillId="19" borderId="9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999FF"/>
      <color rgb="FFFF66FF"/>
      <color rgb="FFFFCC99"/>
      <color rgb="FFFF99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4"/>
    <pageSetUpPr fitToPage="1"/>
  </sheetPr>
  <dimension ref="A1:BE316"/>
  <sheetViews>
    <sheetView rightToLeft="1" topLeftCell="D4" zoomScale="80" zoomScaleNormal="80" workbookViewId="0">
      <pane xSplit="4" ySplit="12" topLeftCell="H311" activePane="bottomRight" state="frozen"/>
      <selection activeCell="D471" sqref="D471"/>
      <selection pane="topRight" activeCell="D471" sqref="D471"/>
      <selection pane="bottomLeft" activeCell="D471" sqref="D471"/>
      <selection pane="bottomRight" activeCell="F314" sqref="F314"/>
    </sheetView>
  </sheetViews>
  <sheetFormatPr defaultColWidth="10.42578125" defaultRowHeight="31.5" customHeight="1" x14ac:dyDescent="0.2"/>
  <cols>
    <col min="1" max="1" width="10.42578125" style="1"/>
    <col min="2" max="2" width="7.28515625" style="1" bestFit="1" customWidth="1"/>
    <col min="3" max="3" width="15" style="1" bestFit="1" customWidth="1"/>
    <col min="4" max="4" width="8.42578125" style="231" bestFit="1" customWidth="1"/>
    <col min="5" max="5" width="17.140625" style="231" bestFit="1" customWidth="1"/>
    <col min="6" max="6" width="45.42578125" style="231" customWidth="1"/>
    <col min="7" max="7" width="25.140625" style="1" hidden="1" customWidth="1"/>
    <col min="8" max="38" width="9.5703125" style="228" customWidth="1"/>
    <col min="39" max="39" width="14" style="1" bestFit="1" customWidth="1"/>
    <col min="40" max="40" width="10.5703125" style="1" bestFit="1" customWidth="1"/>
    <col min="41" max="41" width="7.140625" style="1" bestFit="1" customWidth="1"/>
    <col min="42" max="42" width="8.140625" style="1" bestFit="1" customWidth="1"/>
    <col min="43" max="43" width="9.85546875" style="1" bestFit="1" customWidth="1"/>
    <col min="44" max="44" width="5.5703125" style="12" bestFit="1" customWidth="1"/>
    <col min="45" max="45" width="10.85546875" style="1" bestFit="1" customWidth="1"/>
    <col min="46" max="46" width="17.85546875" style="1" bestFit="1" customWidth="1"/>
    <col min="47" max="47" width="15.5703125" style="58" bestFit="1" customWidth="1"/>
    <col min="48" max="48" width="13.28515625" style="2" bestFit="1" customWidth="1"/>
    <col min="49" max="49" width="17" style="2" bestFit="1" customWidth="1"/>
    <col min="50" max="50" width="15.5703125" style="42" bestFit="1" customWidth="1"/>
    <col min="51" max="51" width="9.140625" style="2" bestFit="1" customWidth="1"/>
    <col min="52" max="52" width="13.140625" style="57" bestFit="1" customWidth="1"/>
    <col min="53" max="53" width="5.85546875" style="97" bestFit="1" customWidth="1"/>
    <col min="54" max="54" width="5.5703125" style="85" bestFit="1" customWidth="1"/>
    <col min="55" max="55" width="7.28515625" style="86" bestFit="1" customWidth="1"/>
    <col min="56" max="56" width="7.28515625" style="109" bestFit="1" customWidth="1"/>
    <col min="57" max="57" width="10.85546875" style="109" bestFit="1" customWidth="1"/>
    <col min="58" max="16384" width="10.42578125" style="1"/>
  </cols>
  <sheetData>
    <row r="1" spans="1:57" ht="31.5" customHeight="1" x14ac:dyDescent="0.2">
      <c r="A1" s="148" t="s">
        <v>67</v>
      </c>
      <c r="B1" s="148"/>
      <c r="C1" s="148"/>
      <c r="D1" s="148"/>
      <c r="E1" s="148"/>
      <c r="F1" s="148"/>
      <c r="G1" s="3"/>
      <c r="N1" s="229"/>
    </row>
    <row r="2" spans="1:57" ht="31.5" customHeight="1" x14ac:dyDescent="0.2">
      <c r="A2" s="149" t="s">
        <v>68</v>
      </c>
      <c r="B2" s="149"/>
      <c r="C2" s="149"/>
      <c r="D2" s="149"/>
      <c r="E2" s="149"/>
      <c r="F2" s="149"/>
      <c r="G2" s="3"/>
      <c r="N2" s="229"/>
    </row>
    <row r="3" spans="1:57" ht="31.5" customHeight="1" thickBot="1" x14ac:dyDescent="0.25">
      <c r="A3" s="150" t="s">
        <v>65</v>
      </c>
      <c r="B3" s="150"/>
      <c r="C3" s="150"/>
      <c r="D3" s="150"/>
      <c r="E3" s="150"/>
      <c r="F3" s="150"/>
      <c r="G3" s="3"/>
      <c r="N3" s="229"/>
    </row>
    <row r="4" spans="1:57" ht="31.5" hidden="1" customHeight="1" x14ac:dyDescent="0.2">
      <c r="B4" s="4" t="s">
        <v>17</v>
      </c>
      <c r="C4" s="5" t="s">
        <v>18</v>
      </c>
      <c r="E4" s="232" t="s">
        <v>23</v>
      </c>
      <c r="F4" s="230" t="s">
        <v>7</v>
      </c>
      <c r="G4" s="3"/>
      <c r="L4" s="228" t="s">
        <v>248</v>
      </c>
    </row>
    <row r="5" spans="1:57" ht="31.5" hidden="1" customHeight="1" x14ac:dyDescent="0.2">
      <c r="B5" s="6" t="s">
        <v>19</v>
      </c>
      <c r="C5" s="5" t="s">
        <v>16</v>
      </c>
      <c r="E5" s="233" t="s">
        <v>24</v>
      </c>
      <c r="F5" s="230" t="s">
        <v>8</v>
      </c>
      <c r="G5" s="3"/>
    </row>
    <row r="6" spans="1:57" ht="31.5" hidden="1" customHeight="1" x14ac:dyDescent="0.2">
      <c r="B6" s="7" t="s">
        <v>20</v>
      </c>
      <c r="C6" s="5" t="s">
        <v>3</v>
      </c>
      <c r="E6" s="234" t="s">
        <v>0</v>
      </c>
      <c r="F6" s="230" t="s">
        <v>9</v>
      </c>
      <c r="G6" s="3"/>
    </row>
    <row r="7" spans="1:57" ht="31.5" hidden="1" customHeight="1" x14ac:dyDescent="0.2">
      <c r="B7" s="8" t="s">
        <v>4</v>
      </c>
      <c r="C7" s="5" t="s">
        <v>21</v>
      </c>
      <c r="E7" s="235" t="s">
        <v>10</v>
      </c>
      <c r="F7" s="230" t="s">
        <v>10</v>
      </c>
      <c r="G7" s="3"/>
    </row>
    <row r="8" spans="1:57" ht="31.5" hidden="1" customHeight="1" x14ac:dyDescent="0.2">
      <c r="B8" s="9" t="s">
        <v>5</v>
      </c>
      <c r="C8" s="5" t="s">
        <v>22</v>
      </c>
      <c r="E8" s="236" t="s">
        <v>35</v>
      </c>
      <c r="F8" s="230" t="s">
        <v>34</v>
      </c>
      <c r="G8" s="3"/>
    </row>
    <row r="9" spans="1:57" ht="31.5" hidden="1" customHeight="1" x14ac:dyDescent="0.2">
      <c r="B9" s="10" t="s">
        <v>32</v>
      </c>
      <c r="C9" s="5" t="s">
        <v>33</v>
      </c>
      <c r="E9" s="237" t="s">
        <v>30</v>
      </c>
      <c r="F9" s="230" t="s">
        <v>31</v>
      </c>
      <c r="G9" s="3"/>
    </row>
    <row r="10" spans="1:57" ht="31.5" hidden="1" customHeight="1" x14ac:dyDescent="0.2">
      <c r="B10" s="11">
        <v>0</v>
      </c>
      <c r="C10" s="5" t="s">
        <v>11</v>
      </c>
      <c r="E10" s="238" t="s">
        <v>28</v>
      </c>
      <c r="F10" s="230" t="s">
        <v>29</v>
      </c>
      <c r="G10" s="3"/>
    </row>
    <row r="11" spans="1:57" ht="31.5" hidden="1" customHeight="1" thickBot="1" x14ac:dyDescent="0.25">
      <c r="G11" s="3"/>
    </row>
    <row r="12" spans="1:57" ht="31.5" hidden="1" customHeight="1" thickBot="1" x14ac:dyDescent="0.25">
      <c r="D12" s="145" t="s">
        <v>88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7"/>
    </row>
    <row r="13" spans="1:57" ht="31.5" hidden="1" customHeight="1" x14ac:dyDescent="0.2"/>
    <row r="14" spans="1:57" ht="31.5" hidden="1" customHeight="1" thickBot="1" x14ac:dyDescent="0.25"/>
    <row r="15" spans="1:57" ht="21" thickBot="1" x14ac:dyDescent="0.25">
      <c r="D15" s="113" t="s">
        <v>0</v>
      </c>
      <c r="E15" s="113" t="s">
        <v>1</v>
      </c>
      <c r="F15" s="113" t="s">
        <v>75</v>
      </c>
      <c r="G15" s="114" t="s">
        <v>41</v>
      </c>
      <c r="H15" s="114">
        <v>1</v>
      </c>
      <c r="I15" s="114">
        <v>2</v>
      </c>
      <c r="J15" s="114">
        <v>3</v>
      </c>
      <c r="K15" s="114">
        <v>4</v>
      </c>
      <c r="L15" s="114">
        <v>5</v>
      </c>
      <c r="M15" s="114">
        <v>6</v>
      </c>
      <c r="N15" s="114">
        <v>7</v>
      </c>
      <c r="O15" s="114">
        <v>8</v>
      </c>
      <c r="P15" s="114">
        <v>9</v>
      </c>
      <c r="Q15" s="114">
        <v>10</v>
      </c>
      <c r="R15" s="114">
        <v>11</v>
      </c>
      <c r="S15" s="114">
        <v>12</v>
      </c>
      <c r="T15" s="114">
        <v>13</v>
      </c>
      <c r="U15" s="114">
        <v>14</v>
      </c>
      <c r="V15" s="114">
        <v>15</v>
      </c>
      <c r="W15" s="114">
        <v>16</v>
      </c>
      <c r="X15" s="114">
        <v>17</v>
      </c>
      <c r="Y15" s="114">
        <v>18</v>
      </c>
      <c r="Z15" s="114">
        <v>19</v>
      </c>
      <c r="AA15" s="114">
        <v>20</v>
      </c>
      <c r="AB15" s="114">
        <v>21</v>
      </c>
      <c r="AC15" s="115">
        <v>22</v>
      </c>
      <c r="AD15" s="115">
        <v>23</v>
      </c>
      <c r="AE15" s="115">
        <v>24</v>
      </c>
      <c r="AF15" s="115">
        <v>25</v>
      </c>
      <c r="AG15" s="115">
        <v>26</v>
      </c>
      <c r="AH15" s="115">
        <v>27</v>
      </c>
      <c r="AI15" s="115">
        <v>28</v>
      </c>
      <c r="AJ15" s="115">
        <v>29</v>
      </c>
      <c r="AK15" s="115">
        <v>30</v>
      </c>
      <c r="AL15" s="114">
        <v>31</v>
      </c>
      <c r="AM15" s="66" t="s">
        <v>93</v>
      </c>
      <c r="AN15" s="66" t="s">
        <v>125</v>
      </c>
      <c r="AO15" s="66" t="s">
        <v>70</v>
      </c>
      <c r="AP15" s="66" t="s">
        <v>91</v>
      </c>
      <c r="AQ15" s="66" t="s">
        <v>74</v>
      </c>
      <c r="AR15" s="66" t="s">
        <v>60</v>
      </c>
      <c r="AS15" s="66" t="s">
        <v>71</v>
      </c>
      <c r="AT15" s="67" t="s">
        <v>247</v>
      </c>
      <c r="AU15" s="68" t="s">
        <v>97</v>
      </c>
      <c r="AV15" s="69" t="s">
        <v>95</v>
      </c>
      <c r="AW15" s="69" t="s">
        <v>98</v>
      </c>
      <c r="AX15" s="70" t="s">
        <v>99</v>
      </c>
      <c r="AY15" s="69" t="s">
        <v>111</v>
      </c>
      <c r="AZ15" s="71" t="s">
        <v>118</v>
      </c>
      <c r="BA15" s="98" t="s">
        <v>16</v>
      </c>
      <c r="BB15" s="81" t="s">
        <v>280</v>
      </c>
      <c r="BC15" s="82" t="s">
        <v>18</v>
      </c>
      <c r="BD15" s="110" t="s">
        <v>282</v>
      </c>
      <c r="BE15" s="110" t="s">
        <v>336</v>
      </c>
    </row>
    <row r="16" spans="1:57" ht="31.5" customHeight="1" thickBot="1" x14ac:dyDescent="0.25">
      <c r="D16" s="239">
        <v>1</v>
      </c>
      <c r="E16" s="116">
        <v>185</v>
      </c>
      <c r="F16" s="116" t="s">
        <v>145</v>
      </c>
      <c r="G16" s="117" t="s">
        <v>193</v>
      </c>
      <c r="H16" s="118" t="s">
        <v>17</v>
      </c>
      <c r="I16" s="118" t="s">
        <v>312</v>
      </c>
      <c r="J16" s="118" t="s">
        <v>17</v>
      </c>
      <c r="K16" s="118" t="s">
        <v>17</v>
      </c>
      <c r="L16" s="118" t="s">
        <v>17</v>
      </c>
      <c r="M16" s="118" t="s">
        <v>17</v>
      </c>
      <c r="N16" s="118" t="s">
        <v>17</v>
      </c>
      <c r="O16" s="118" t="s">
        <v>17</v>
      </c>
      <c r="P16" s="118">
        <v>0</v>
      </c>
      <c r="Q16" s="118" t="s">
        <v>17</v>
      </c>
      <c r="R16" s="118" t="s">
        <v>17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18">
        <v>0</v>
      </c>
      <c r="AA16" s="118">
        <v>0</v>
      </c>
      <c r="AB16" s="118">
        <v>0</v>
      </c>
      <c r="AC16" s="118">
        <v>0</v>
      </c>
      <c r="AD16" s="118">
        <v>0</v>
      </c>
      <c r="AE16" s="118">
        <v>0</v>
      </c>
      <c r="AF16" s="118">
        <v>0</v>
      </c>
      <c r="AG16" s="118">
        <v>0</v>
      </c>
      <c r="AH16" s="118">
        <v>0</v>
      </c>
      <c r="AI16" s="118">
        <v>0</v>
      </c>
      <c r="AJ16" s="118"/>
      <c r="AK16" s="118"/>
      <c r="AL16" s="118"/>
      <c r="AM16" s="74">
        <f>'البيان النهائى '!AD13</f>
        <v>10.5</v>
      </c>
      <c r="AN16" s="75"/>
      <c r="AO16" s="76"/>
      <c r="AP16" s="76"/>
      <c r="AQ16" s="76"/>
      <c r="AR16" s="76">
        <f>'السلف الأجمالية'!E13</f>
        <v>0</v>
      </c>
      <c r="AS16" s="76"/>
      <c r="AT16" s="76">
        <v>1.7</v>
      </c>
      <c r="AU16" s="87">
        <v>1800</v>
      </c>
      <c r="AV16" s="69"/>
      <c r="AW16" s="69"/>
      <c r="AX16" s="70"/>
      <c r="AY16" s="69"/>
      <c r="AZ16" s="71">
        <f>'كشف المرتبات'!AN11</f>
        <v>732</v>
      </c>
      <c r="BA16" s="99">
        <f>'البيان النهائى '!F13</f>
        <v>-17.5</v>
      </c>
      <c r="BB16" s="83">
        <f>'البيان النهائى '!R13</f>
        <v>1.5</v>
      </c>
      <c r="BC16" s="84">
        <f>'البيان النهائى '!E13</f>
        <v>9</v>
      </c>
      <c r="BD16" s="111">
        <f>BC16+BB16+BA16</f>
        <v>-7</v>
      </c>
      <c r="BE16" s="111">
        <f>AU16/30</f>
        <v>60</v>
      </c>
    </row>
    <row r="17" spans="4:57" ht="31.5" customHeight="1" thickBot="1" x14ac:dyDescent="0.25">
      <c r="D17" s="239">
        <v>2</v>
      </c>
      <c r="E17" s="116">
        <v>186</v>
      </c>
      <c r="F17" s="116" t="s">
        <v>146</v>
      </c>
      <c r="G17" s="117" t="s">
        <v>193</v>
      </c>
      <c r="H17" s="118" t="s">
        <v>17</v>
      </c>
      <c r="I17" s="118" t="s">
        <v>17</v>
      </c>
      <c r="J17" s="118" t="s">
        <v>17</v>
      </c>
      <c r="K17" s="118" t="s">
        <v>17</v>
      </c>
      <c r="L17" s="118" t="s">
        <v>17</v>
      </c>
      <c r="M17" s="118">
        <v>0</v>
      </c>
      <c r="N17" s="118" t="s">
        <v>17</v>
      </c>
      <c r="O17" s="118" t="s">
        <v>17</v>
      </c>
      <c r="P17" s="118" t="s">
        <v>17</v>
      </c>
      <c r="Q17" s="118" t="s">
        <v>17</v>
      </c>
      <c r="R17" s="118" t="s">
        <v>17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8">
        <v>0</v>
      </c>
      <c r="AG17" s="118">
        <v>0</v>
      </c>
      <c r="AH17" s="118">
        <v>0</v>
      </c>
      <c r="AI17" s="118">
        <v>0</v>
      </c>
      <c r="AJ17" s="118"/>
      <c r="AK17" s="118"/>
      <c r="AL17" s="118"/>
      <c r="AM17" s="74">
        <f>'البيان النهائى '!AD14</f>
        <v>11.666666666666666</v>
      </c>
      <c r="AN17" s="75"/>
      <c r="AO17" s="76"/>
      <c r="AP17" s="76"/>
      <c r="AQ17" s="76"/>
      <c r="AR17" s="76">
        <f>'السلف الأجمالية'!E14</f>
        <v>0</v>
      </c>
      <c r="AS17" s="76"/>
      <c r="AT17" s="76"/>
      <c r="AU17" s="87">
        <v>1600</v>
      </c>
      <c r="AV17" s="69"/>
      <c r="AW17" s="69"/>
      <c r="AX17" s="70"/>
      <c r="AY17" s="69"/>
      <c r="AZ17" s="71">
        <f>'كشف المرتبات'!AN12</f>
        <v>622.22222222222229</v>
      </c>
      <c r="BA17" s="99">
        <f>'البيان النهائى '!F14</f>
        <v>-16.333333333333336</v>
      </c>
      <c r="BB17" s="83">
        <f>'البيان النهائى '!R14</f>
        <v>1.6666666666666667</v>
      </c>
      <c r="BC17" s="84">
        <f>'البيان النهائى '!E14</f>
        <v>10</v>
      </c>
      <c r="BD17" s="111">
        <f t="shared" ref="BD17:BD80" si="0">BC17+BB17+BA17</f>
        <v>-4.6666666666666696</v>
      </c>
      <c r="BE17" s="111">
        <f t="shared" ref="BE17:BE80" si="1">AU17/30</f>
        <v>53.333333333333336</v>
      </c>
    </row>
    <row r="18" spans="4:57" ht="31.5" customHeight="1" thickBot="1" x14ac:dyDescent="0.25">
      <c r="D18" s="239">
        <v>3</v>
      </c>
      <c r="E18" s="116">
        <v>181</v>
      </c>
      <c r="F18" s="116" t="s">
        <v>142</v>
      </c>
      <c r="G18" s="117" t="s">
        <v>90</v>
      </c>
      <c r="H18" s="118" t="s">
        <v>17</v>
      </c>
      <c r="I18" s="118" t="s">
        <v>17</v>
      </c>
      <c r="J18" s="118" t="s">
        <v>17</v>
      </c>
      <c r="K18" s="118" t="s">
        <v>17</v>
      </c>
      <c r="L18" s="118" t="s">
        <v>17</v>
      </c>
      <c r="M18" s="118">
        <v>0</v>
      </c>
      <c r="N18" s="118" t="s">
        <v>17</v>
      </c>
      <c r="O18" s="118">
        <v>0</v>
      </c>
      <c r="P18" s="118" t="s">
        <v>17</v>
      </c>
      <c r="Q18" s="118" t="s">
        <v>17</v>
      </c>
      <c r="R18" s="118" t="s">
        <v>17</v>
      </c>
      <c r="S18" s="118">
        <v>0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18">
        <v>0</v>
      </c>
      <c r="Z18" s="118">
        <v>0</v>
      </c>
      <c r="AA18" s="118">
        <v>0</v>
      </c>
      <c r="AB18" s="118">
        <v>0</v>
      </c>
      <c r="AC18" s="118">
        <v>0</v>
      </c>
      <c r="AD18" s="118">
        <v>0</v>
      </c>
      <c r="AE18" s="118">
        <v>0</v>
      </c>
      <c r="AF18" s="118">
        <v>0</v>
      </c>
      <c r="AG18" s="118">
        <v>0</v>
      </c>
      <c r="AH18" s="118">
        <v>0</v>
      </c>
      <c r="AI18" s="118">
        <v>0</v>
      </c>
      <c r="AJ18" s="118"/>
      <c r="AK18" s="118"/>
      <c r="AL18" s="118"/>
      <c r="AM18" s="74">
        <f>'البيان النهائى '!AD15</f>
        <v>10.5</v>
      </c>
      <c r="AN18" s="75"/>
      <c r="AO18" s="76"/>
      <c r="AP18" s="76"/>
      <c r="AQ18" s="76"/>
      <c r="AR18" s="76">
        <f>'السلف الأجمالية'!E15</f>
        <v>0</v>
      </c>
      <c r="AS18" s="76"/>
      <c r="AT18" s="76"/>
      <c r="AU18" s="87">
        <v>2200</v>
      </c>
      <c r="AV18" s="69"/>
      <c r="AW18" s="69"/>
      <c r="AX18" s="70"/>
      <c r="AY18" s="69"/>
      <c r="AZ18" s="71">
        <f>'كشف المرتبات'!AN13</f>
        <v>770</v>
      </c>
      <c r="BA18" s="99">
        <f>'البيان النهائى '!F15</f>
        <v>-17.5</v>
      </c>
      <c r="BB18" s="83">
        <f>'البيان النهائى '!R15</f>
        <v>1.5</v>
      </c>
      <c r="BC18" s="84">
        <f>'البيان النهائى '!E15</f>
        <v>9</v>
      </c>
      <c r="BD18" s="111">
        <f t="shared" si="0"/>
        <v>-7</v>
      </c>
      <c r="BE18" s="111">
        <f t="shared" si="1"/>
        <v>73.333333333333329</v>
      </c>
    </row>
    <row r="19" spans="4:57" ht="31.5" customHeight="1" thickBot="1" x14ac:dyDescent="0.25">
      <c r="D19" s="239">
        <v>4</v>
      </c>
      <c r="E19" s="116">
        <v>187</v>
      </c>
      <c r="F19" s="116" t="s">
        <v>147</v>
      </c>
      <c r="G19" s="117" t="s">
        <v>229</v>
      </c>
      <c r="H19" s="118" t="s">
        <v>17</v>
      </c>
      <c r="I19" s="118" t="s">
        <v>17</v>
      </c>
      <c r="J19" s="118" t="s">
        <v>17</v>
      </c>
      <c r="K19" s="118" t="s">
        <v>17</v>
      </c>
      <c r="L19" s="118" t="s">
        <v>17</v>
      </c>
      <c r="M19" s="118">
        <v>0</v>
      </c>
      <c r="N19" s="118" t="s">
        <v>17</v>
      </c>
      <c r="O19" s="118" t="s">
        <v>17</v>
      </c>
      <c r="P19" s="118" t="s">
        <v>17</v>
      </c>
      <c r="Q19" s="118" t="s">
        <v>17</v>
      </c>
      <c r="R19" s="118" t="s">
        <v>17</v>
      </c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118">
        <v>0</v>
      </c>
      <c r="AA19" s="118">
        <v>0</v>
      </c>
      <c r="AB19" s="118">
        <v>0</v>
      </c>
      <c r="AC19" s="118">
        <v>0</v>
      </c>
      <c r="AD19" s="118">
        <v>0</v>
      </c>
      <c r="AE19" s="118">
        <v>0</v>
      </c>
      <c r="AF19" s="118">
        <v>0</v>
      </c>
      <c r="AG19" s="118">
        <v>0</v>
      </c>
      <c r="AH19" s="118">
        <v>0</v>
      </c>
      <c r="AI19" s="118">
        <v>0</v>
      </c>
      <c r="AJ19" s="118"/>
      <c r="AK19" s="118"/>
      <c r="AL19" s="118"/>
      <c r="AM19" s="74">
        <f>'البيان النهائى '!AD16</f>
        <v>11.666666666666666</v>
      </c>
      <c r="AN19" s="75"/>
      <c r="AO19" s="76"/>
      <c r="AP19" s="76"/>
      <c r="AQ19" s="76"/>
      <c r="AR19" s="76">
        <f>'السلف الأجمالية'!E16</f>
        <v>0</v>
      </c>
      <c r="AS19" s="76"/>
      <c r="AT19" s="76">
        <v>1</v>
      </c>
      <c r="AU19" s="87">
        <v>2350</v>
      </c>
      <c r="AV19" s="69"/>
      <c r="AW19" s="69"/>
      <c r="AX19" s="70"/>
      <c r="AY19" s="69"/>
      <c r="AZ19" s="71">
        <f>'كشف المرتبات'!AN14</f>
        <v>992.22222222222217</v>
      </c>
      <c r="BA19" s="99">
        <f>'البيان النهائى '!F16</f>
        <v>-16.333333333333336</v>
      </c>
      <c r="BB19" s="83">
        <f>'البيان النهائى '!R16</f>
        <v>1.6666666666666667</v>
      </c>
      <c r="BC19" s="84">
        <f>'البيان النهائى '!E16</f>
        <v>10</v>
      </c>
      <c r="BD19" s="111">
        <f t="shared" si="0"/>
        <v>-4.6666666666666696</v>
      </c>
      <c r="BE19" s="111">
        <f t="shared" si="1"/>
        <v>78.333333333333329</v>
      </c>
    </row>
    <row r="20" spans="4:57" ht="31.5" customHeight="1" thickBot="1" x14ac:dyDescent="0.25">
      <c r="D20" s="239">
        <v>5</v>
      </c>
      <c r="E20" s="116">
        <v>182</v>
      </c>
      <c r="F20" s="116" t="s">
        <v>221</v>
      </c>
      <c r="G20" s="117" t="s">
        <v>90</v>
      </c>
      <c r="H20" s="118" t="s">
        <v>17</v>
      </c>
      <c r="I20" s="118" t="s">
        <v>17</v>
      </c>
      <c r="J20" s="118">
        <v>0</v>
      </c>
      <c r="K20" s="118" t="s">
        <v>17</v>
      </c>
      <c r="L20" s="118" t="s">
        <v>17</v>
      </c>
      <c r="M20" s="118" t="s">
        <v>17</v>
      </c>
      <c r="N20" s="118" t="s">
        <v>17</v>
      </c>
      <c r="O20" s="118">
        <v>0</v>
      </c>
      <c r="P20" s="118" t="s">
        <v>17</v>
      </c>
      <c r="Q20" s="118">
        <v>0</v>
      </c>
      <c r="R20" s="118" t="s">
        <v>17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8">
        <v>0</v>
      </c>
      <c r="AG20" s="118">
        <v>0</v>
      </c>
      <c r="AH20" s="118">
        <v>0</v>
      </c>
      <c r="AI20" s="118">
        <v>0</v>
      </c>
      <c r="AJ20" s="118"/>
      <c r="AK20" s="118"/>
      <c r="AL20" s="118"/>
      <c r="AM20" s="74">
        <f>'البيان النهائى '!AD17</f>
        <v>9.3333333333333339</v>
      </c>
      <c r="AN20" s="75"/>
      <c r="AO20" s="76"/>
      <c r="AP20" s="76"/>
      <c r="AQ20" s="76"/>
      <c r="AR20" s="76">
        <f>'السلف الأجمالية'!E17</f>
        <v>0</v>
      </c>
      <c r="AS20" s="76"/>
      <c r="AT20" s="76">
        <v>0.25</v>
      </c>
      <c r="AU20" s="87">
        <v>2750</v>
      </c>
      <c r="AV20" s="69"/>
      <c r="AW20" s="69"/>
      <c r="AX20" s="70"/>
      <c r="AY20" s="69"/>
      <c r="AZ20" s="71">
        <f>'كشف المرتبات'!AN15</f>
        <v>878.47222222222229</v>
      </c>
      <c r="BA20" s="99">
        <f>'البيان النهائى '!F17</f>
        <v>-18.666666666666664</v>
      </c>
      <c r="BB20" s="83">
        <f>'البيان النهائى '!R17</f>
        <v>1.3333333333333333</v>
      </c>
      <c r="BC20" s="84">
        <f>'البيان النهائى '!E17</f>
        <v>8</v>
      </c>
      <c r="BD20" s="111">
        <f t="shared" si="0"/>
        <v>-9.3333333333333304</v>
      </c>
      <c r="BE20" s="111">
        <f t="shared" si="1"/>
        <v>91.666666666666671</v>
      </c>
    </row>
    <row r="21" spans="4:57" ht="31.5" customHeight="1" thickBot="1" x14ac:dyDescent="0.25">
      <c r="D21" s="239">
        <v>6</v>
      </c>
      <c r="E21" s="116">
        <v>180</v>
      </c>
      <c r="F21" s="116" t="s">
        <v>141</v>
      </c>
      <c r="G21" s="117" t="s">
        <v>228</v>
      </c>
      <c r="H21" s="118" t="s">
        <v>17</v>
      </c>
      <c r="I21" s="118">
        <v>60</v>
      </c>
      <c r="J21" s="118" t="s">
        <v>17</v>
      </c>
      <c r="K21" s="118" t="s">
        <v>17</v>
      </c>
      <c r="L21" s="118">
        <v>0</v>
      </c>
      <c r="M21" s="118" t="s">
        <v>17</v>
      </c>
      <c r="N21" s="118">
        <v>50</v>
      </c>
      <c r="O21" s="118" t="s">
        <v>17</v>
      </c>
      <c r="P21" s="118" t="s">
        <v>17</v>
      </c>
      <c r="Q21" s="118" t="s">
        <v>17</v>
      </c>
      <c r="R21" s="118" t="s">
        <v>17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0</v>
      </c>
      <c r="AB21" s="118">
        <v>0</v>
      </c>
      <c r="AC21" s="118">
        <v>0</v>
      </c>
      <c r="AD21" s="118">
        <v>0</v>
      </c>
      <c r="AE21" s="118">
        <v>0</v>
      </c>
      <c r="AF21" s="118">
        <v>0</v>
      </c>
      <c r="AG21" s="118">
        <v>0</v>
      </c>
      <c r="AH21" s="118">
        <v>0</v>
      </c>
      <c r="AI21" s="118">
        <v>0</v>
      </c>
      <c r="AJ21" s="118"/>
      <c r="AK21" s="118"/>
      <c r="AL21" s="118"/>
      <c r="AM21" s="74">
        <f>'البيان النهائى '!AD18</f>
        <v>11.895833333333332</v>
      </c>
      <c r="AN21" s="75"/>
      <c r="AO21" s="76"/>
      <c r="AP21" s="76"/>
      <c r="AQ21" s="76"/>
      <c r="AR21" s="76">
        <f>'السلف الأجمالية'!E18</f>
        <v>0</v>
      </c>
      <c r="AS21" s="76"/>
      <c r="AT21" s="76"/>
      <c r="AU21" s="87">
        <v>3500</v>
      </c>
      <c r="AV21" s="69"/>
      <c r="AW21" s="69"/>
      <c r="AX21" s="70"/>
      <c r="AY21" s="69"/>
      <c r="AZ21" s="71">
        <f>'كشف المرتبات'!AN16</f>
        <v>1387.8472222222224</v>
      </c>
      <c r="BA21" s="99">
        <f>'البيان النهائى '!F18</f>
        <v>-16.333333333333336</v>
      </c>
      <c r="BB21" s="83">
        <f>'البيان النهائى '!R18</f>
        <v>1.6666666666666667</v>
      </c>
      <c r="BC21" s="84">
        <f>'البيان النهائى '!E18</f>
        <v>10</v>
      </c>
      <c r="BD21" s="111">
        <f t="shared" si="0"/>
        <v>-4.6666666666666696</v>
      </c>
      <c r="BE21" s="111">
        <f t="shared" si="1"/>
        <v>116.66666666666667</v>
      </c>
    </row>
    <row r="22" spans="4:57" ht="31.5" customHeight="1" thickBot="1" x14ac:dyDescent="0.25">
      <c r="D22" s="239">
        <v>7</v>
      </c>
      <c r="E22" s="116">
        <v>184</v>
      </c>
      <c r="F22" s="116" t="s">
        <v>144</v>
      </c>
      <c r="G22" s="117" t="s">
        <v>193</v>
      </c>
      <c r="H22" s="118" t="s">
        <v>17</v>
      </c>
      <c r="I22" s="118" t="s">
        <v>17</v>
      </c>
      <c r="J22" s="118" t="s">
        <v>17</v>
      </c>
      <c r="K22" s="118" t="s">
        <v>17</v>
      </c>
      <c r="L22" s="118" t="s">
        <v>17</v>
      </c>
      <c r="M22" s="118">
        <v>0</v>
      </c>
      <c r="N22" s="118" t="s">
        <v>17</v>
      </c>
      <c r="O22" s="118" t="s">
        <v>17</v>
      </c>
      <c r="P22" s="118" t="s">
        <v>17</v>
      </c>
      <c r="Q22" s="118" t="s">
        <v>17</v>
      </c>
      <c r="R22" s="118" t="s">
        <v>17</v>
      </c>
      <c r="S22" s="118">
        <v>0</v>
      </c>
      <c r="T22" s="118">
        <v>0</v>
      </c>
      <c r="U22" s="118">
        <v>0</v>
      </c>
      <c r="V22" s="118">
        <v>0</v>
      </c>
      <c r="W22" s="118">
        <v>0</v>
      </c>
      <c r="X22" s="118">
        <v>0</v>
      </c>
      <c r="Y22" s="118">
        <v>0</v>
      </c>
      <c r="Z22" s="118">
        <v>0</v>
      </c>
      <c r="AA22" s="118">
        <v>0</v>
      </c>
      <c r="AB22" s="118">
        <v>0</v>
      </c>
      <c r="AC22" s="118">
        <v>0</v>
      </c>
      <c r="AD22" s="118">
        <v>0</v>
      </c>
      <c r="AE22" s="118">
        <v>0</v>
      </c>
      <c r="AF22" s="118">
        <v>0</v>
      </c>
      <c r="AG22" s="118">
        <v>0</v>
      </c>
      <c r="AH22" s="118">
        <v>0</v>
      </c>
      <c r="AI22" s="118">
        <v>0</v>
      </c>
      <c r="AJ22" s="118"/>
      <c r="AK22" s="118"/>
      <c r="AL22" s="118"/>
      <c r="AM22" s="74">
        <f>'البيان النهائى '!AD19</f>
        <v>11.666666666666666</v>
      </c>
      <c r="AN22" s="75"/>
      <c r="AO22" s="76"/>
      <c r="AP22" s="76"/>
      <c r="AQ22" s="76"/>
      <c r="AR22" s="76">
        <f>'السلف الأجمالية'!E19</f>
        <v>0</v>
      </c>
      <c r="AS22" s="76"/>
      <c r="AT22" s="76">
        <v>1.25</v>
      </c>
      <c r="AU22" s="87">
        <v>2000</v>
      </c>
      <c r="AV22" s="69"/>
      <c r="AW22" s="69"/>
      <c r="AX22" s="70"/>
      <c r="AY22" s="69"/>
      <c r="AZ22" s="71">
        <f>'كشف المرتبات'!AN17</f>
        <v>861.1111111111112</v>
      </c>
      <c r="BA22" s="99">
        <f>'البيان النهائى '!F19</f>
        <v>-16.333333333333336</v>
      </c>
      <c r="BB22" s="83">
        <f>'البيان النهائى '!R19</f>
        <v>1.6666666666666667</v>
      </c>
      <c r="BC22" s="84">
        <f>'البيان النهائى '!E19</f>
        <v>10</v>
      </c>
      <c r="BD22" s="111">
        <f t="shared" si="0"/>
        <v>-4.6666666666666696</v>
      </c>
      <c r="BE22" s="111">
        <f t="shared" si="1"/>
        <v>66.666666666666671</v>
      </c>
    </row>
    <row r="23" spans="4:57" ht="31.5" customHeight="1" thickBot="1" x14ac:dyDescent="0.25">
      <c r="D23" s="239">
        <v>8</v>
      </c>
      <c r="E23" s="116">
        <v>189</v>
      </c>
      <c r="F23" s="116" t="s">
        <v>148</v>
      </c>
      <c r="G23" s="117" t="s">
        <v>229</v>
      </c>
      <c r="H23" s="118" t="s">
        <v>17</v>
      </c>
      <c r="I23" s="118" t="s">
        <v>17</v>
      </c>
      <c r="J23" s="118" t="s">
        <v>17</v>
      </c>
      <c r="K23" s="118">
        <v>0</v>
      </c>
      <c r="L23" s="118" t="s">
        <v>17</v>
      </c>
      <c r="M23" s="118">
        <v>0</v>
      </c>
      <c r="N23" s="118">
        <v>0</v>
      </c>
      <c r="O23" s="118" t="s">
        <v>17</v>
      </c>
      <c r="P23" s="118" t="s">
        <v>17</v>
      </c>
      <c r="Q23" s="118" t="s">
        <v>17</v>
      </c>
      <c r="R23" s="118" t="s">
        <v>17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8">
        <v>0</v>
      </c>
      <c r="AG23" s="118">
        <v>0</v>
      </c>
      <c r="AH23" s="118">
        <v>0</v>
      </c>
      <c r="AI23" s="118">
        <v>0</v>
      </c>
      <c r="AJ23" s="118"/>
      <c r="AK23" s="118"/>
      <c r="AL23" s="118"/>
      <c r="AM23" s="74">
        <f>'البيان النهائى '!AD20</f>
        <v>9.3333333333333339</v>
      </c>
      <c r="AN23" s="75"/>
      <c r="AO23" s="76"/>
      <c r="AP23" s="76"/>
      <c r="AQ23" s="76"/>
      <c r="AR23" s="76">
        <f>'السلف الأجمالية'!E20</f>
        <v>0</v>
      </c>
      <c r="AS23" s="76"/>
      <c r="AT23" s="76"/>
      <c r="AU23" s="87">
        <v>2200</v>
      </c>
      <c r="AV23" s="69"/>
      <c r="AW23" s="69"/>
      <c r="AX23" s="70"/>
      <c r="AY23" s="69"/>
      <c r="AZ23" s="71">
        <f>'كشف المرتبات'!AN18</f>
        <v>684.44444444444434</v>
      </c>
      <c r="BA23" s="99">
        <f>'البيان النهائى '!F20</f>
        <v>-18.666666666666664</v>
      </c>
      <c r="BB23" s="83">
        <f>'البيان النهائى '!R20</f>
        <v>1.3333333333333333</v>
      </c>
      <c r="BC23" s="84">
        <f>'البيان النهائى '!E20</f>
        <v>8</v>
      </c>
      <c r="BD23" s="111">
        <f t="shared" si="0"/>
        <v>-9.3333333333333304</v>
      </c>
      <c r="BE23" s="111">
        <f t="shared" si="1"/>
        <v>73.333333333333329</v>
      </c>
    </row>
    <row r="24" spans="4:57" ht="31.5" customHeight="1" thickBot="1" x14ac:dyDescent="0.25">
      <c r="D24" s="239">
        <v>9</v>
      </c>
      <c r="E24" s="116">
        <v>190</v>
      </c>
      <c r="F24" s="116" t="s">
        <v>149</v>
      </c>
      <c r="G24" s="117" t="s">
        <v>193</v>
      </c>
      <c r="H24" s="118" t="s">
        <v>17</v>
      </c>
      <c r="I24" s="118" t="s">
        <v>17</v>
      </c>
      <c r="J24" s="118" t="s">
        <v>17</v>
      </c>
      <c r="K24" s="118" t="s">
        <v>17</v>
      </c>
      <c r="L24" s="118" t="s">
        <v>17</v>
      </c>
      <c r="M24" s="118">
        <v>0</v>
      </c>
      <c r="N24" s="118" t="s">
        <v>17</v>
      </c>
      <c r="O24" s="118" t="s">
        <v>17</v>
      </c>
      <c r="P24" s="118" t="s">
        <v>17</v>
      </c>
      <c r="Q24" s="118" t="s">
        <v>17</v>
      </c>
      <c r="R24" s="118" t="s">
        <v>17</v>
      </c>
      <c r="S24" s="118">
        <v>0</v>
      </c>
      <c r="T24" s="118">
        <v>0</v>
      </c>
      <c r="U24" s="118">
        <v>0</v>
      </c>
      <c r="V24" s="118">
        <v>0</v>
      </c>
      <c r="W24" s="118">
        <v>0</v>
      </c>
      <c r="X24" s="118">
        <v>0</v>
      </c>
      <c r="Y24" s="118">
        <v>0</v>
      </c>
      <c r="Z24" s="118">
        <v>0</v>
      </c>
      <c r="AA24" s="118">
        <v>0</v>
      </c>
      <c r="AB24" s="118">
        <v>0</v>
      </c>
      <c r="AC24" s="118">
        <v>0</v>
      </c>
      <c r="AD24" s="118">
        <v>0</v>
      </c>
      <c r="AE24" s="118">
        <v>0</v>
      </c>
      <c r="AF24" s="118">
        <v>0</v>
      </c>
      <c r="AG24" s="118">
        <v>0</v>
      </c>
      <c r="AH24" s="118">
        <v>0</v>
      </c>
      <c r="AI24" s="118">
        <v>0</v>
      </c>
      <c r="AJ24" s="118"/>
      <c r="AK24" s="118"/>
      <c r="AL24" s="118"/>
      <c r="AM24" s="74">
        <f>'البيان النهائى '!AD21</f>
        <v>11.666666666666666</v>
      </c>
      <c r="AN24" s="75"/>
      <c r="AO24" s="76"/>
      <c r="AP24" s="76"/>
      <c r="AQ24" s="76"/>
      <c r="AR24" s="76">
        <f>'السلف الأجمالية'!E21</f>
        <v>0</v>
      </c>
      <c r="AS24" s="76"/>
      <c r="AT24" s="76"/>
      <c r="AU24" s="87">
        <v>1650</v>
      </c>
      <c r="AV24" s="69"/>
      <c r="AW24" s="69"/>
      <c r="AX24" s="70"/>
      <c r="AY24" s="69"/>
      <c r="AZ24" s="71">
        <f>'كشف المرتبات'!AN19</f>
        <v>641.66666666666663</v>
      </c>
      <c r="BA24" s="99">
        <f>'البيان النهائى '!F21</f>
        <v>-16.333333333333336</v>
      </c>
      <c r="BB24" s="83">
        <f>'البيان النهائى '!R21</f>
        <v>1.6666666666666667</v>
      </c>
      <c r="BC24" s="84">
        <f>'البيان النهائى '!E21</f>
        <v>10</v>
      </c>
      <c r="BD24" s="111">
        <f t="shared" si="0"/>
        <v>-4.6666666666666696</v>
      </c>
      <c r="BE24" s="111">
        <f t="shared" si="1"/>
        <v>55</v>
      </c>
    </row>
    <row r="25" spans="4:57" ht="31.5" customHeight="1" thickBot="1" x14ac:dyDescent="0.25">
      <c r="D25" s="239">
        <v>10</v>
      </c>
      <c r="E25" s="116">
        <v>191</v>
      </c>
      <c r="F25" s="116" t="s">
        <v>150</v>
      </c>
      <c r="G25" s="117" t="s">
        <v>193</v>
      </c>
      <c r="H25" s="118" t="s">
        <v>17</v>
      </c>
      <c r="I25" s="118">
        <v>0</v>
      </c>
      <c r="J25" s="118" t="s">
        <v>17</v>
      </c>
      <c r="K25" s="118" t="s">
        <v>17</v>
      </c>
      <c r="L25" s="118" t="s">
        <v>17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 t="s">
        <v>17</v>
      </c>
      <c r="S25" s="118">
        <v>0</v>
      </c>
      <c r="T25" s="118">
        <v>0</v>
      </c>
      <c r="U25" s="118">
        <v>0</v>
      </c>
      <c r="V25" s="118">
        <v>0</v>
      </c>
      <c r="W25" s="118">
        <v>0</v>
      </c>
      <c r="X25" s="118">
        <v>0</v>
      </c>
      <c r="Y25" s="118">
        <v>0</v>
      </c>
      <c r="Z25" s="118">
        <v>0</v>
      </c>
      <c r="AA25" s="118">
        <v>0</v>
      </c>
      <c r="AB25" s="118">
        <v>0</v>
      </c>
      <c r="AC25" s="118">
        <v>0</v>
      </c>
      <c r="AD25" s="118">
        <v>0</v>
      </c>
      <c r="AE25" s="118">
        <v>0</v>
      </c>
      <c r="AF25" s="118">
        <v>0</v>
      </c>
      <c r="AG25" s="118">
        <v>0</v>
      </c>
      <c r="AH25" s="118">
        <v>0</v>
      </c>
      <c r="AI25" s="118">
        <v>0</v>
      </c>
      <c r="AJ25" s="118"/>
      <c r="AK25" s="118"/>
      <c r="AL25" s="118"/>
      <c r="AM25" s="74">
        <f>'البيان النهائى '!AD22</f>
        <v>5.833333333333333</v>
      </c>
      <c r="AN25" s="75"/>
      <c r="AO25" s="76"/>
      <c r="AP25" s="76"/>
      <c r="AQ25" s="76"/>
      <c r="AR25" s="76">
        <f>'السلف الأجمالية'!E22</f>
        <v>0</v>
      </c>
      <c r="AS25" s="76"/>
      <c r="AT25" s="76"/>
      <c r="AU25" s="87">
        <v>1600</v>
      </c>
      <c r="AV25" s="69"/>
      <c r="AW25" s="69"/>
      <c r="AX25" s="70"/>
      <c r="AY25" s="69"/>
      <c r="AZ25" s="71">
        <f>'كشف المرتبات'!AN20</f>
        <v>311.11111111111114</v>
      </c>
      <c r="BA25" s="99">
        <f>'البيان النهائى '!F22</f>
        <v>-22.166666666666668</v>
      </c>
      <c r="BB25" s="83">
        <f>'البيان النهائى '!R22</f>
        <v>0.83333333333333337</v>
      </c>
      <c r="BC25" s="84">
        <f>'البيان النهائى '!E22</f>
        <v>5</v>
      </c>
      <c r="BD25" s="111">
        <f t="shared" si="0"/>
        <v>-16.333333333333336</v>
      </c>
      <c r="BE25" s="111">
        <f t="shared" si="1"/>
        <v>53.333333333333336</v>
      </c>
    </row>
    <row r="26" spans="4:57" ht="31.5" customHeight="1" thickBot="1" x14ac:dyDescent="0.25">
      <c r="D26" s="239">
        <v>11</v>
      </c>
      <c r="E26" s="116">
        <v>237</v>
      </c>
      <c r="F26" s="116" t="s">
        <v>264</v>
      </c>
      <c r="G26" s="117" t="s">
        <v>193</v>
      </c>
      <c r="H26" s="118" t="s">
        <v>17</v>
      </c>
      <c r="I26" s="118">
        <v>0</v>
      </c>
      <c r="J26" s="118" t="s">
        <v>17</v>
      </c>
      <c r="K26" s="118" t="s">
        <v>17</v>
      </c>
      <c r="L26" s="118" t="s">
        <v>17</v>
      </c>
      <c r="M26" s="118" t="s">
        <v>17</v>
      </c>
      <c r="N26" s="118">
        <f>2*60</f>
        <v>120</v>
      </c>
      <c r="O26" s="118">
        <f>5*60</f>
        <v>300</v>
      </c>
      <c r="P26" s="118">
        <v>0</v>
      </c>
      <c r="Q26" s="118" t="s">
        <v>17</v>
      </c>
      <c r="R26" s="118" t="s">
        <v>17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8">
        <v>0</v>
      </c>
      <c r="AG26" s="118">
        <v>0</v>
      </c>
      <c r="AH26" s="118">
        <v>0</v>
      </c>
      <c r="AI26" s="118">
        <v>0</v>
      </c>
      <c r="AJ26" s="118"/>
      <c r="AK26" s="118"/>
      <c r="AL26" s="118"/>
      <c r="AM26" s="74">
        <f>'البيان النهائى '!AD23</f>
        <v>11.375</v>
      </c>
      <c r="AN26" s="75"/>
      <c r="AO26" s="76"/>
      <c r="AP26" s="76"/>
      <c r="AQ26" s="76"/>
      <c r="AR26" s="76">
        <f>'السلف الأجمالية'!E23</f>
        <v>0</v>
      </c>
      <c r="AS26" s="76"/>
      <c r="AT26" s="76">
        <v>1</v>
      </c>
      <c r="AU26" s="87">
        <v>1650</v>
      </c>
      <c r="AV26" s="69"/>
      <c r="AW26" s="69"/>
      <c r="AX26" s="70"/>
      <c r="AY26" s="69"/>
      <c r="AZ26" s="71">
        <f>'كشف المرتبات'!AN21</f>
        <v>680.625</v>
      </c>
      <c r="BA26" s="99">
        <f>'البيان النهائى '!F23</f>
        <v>-17.5</v>
      </c>
      <c r="BB26" s="83">
        <f>'البيان النهائى '!R23</f>
        <v>1.5</v>
      </c>
      <c r="BC26" s="84">
        <f>'البيان النهائى '!E23</f>
        <v>9</v>
      </c>
      <c r="BD26" s="111">
        <f t="shared" si="0"/>
        <v>-7</v>
      </c>
      <c r="BE26" s="111">
        <f t="shared" si="1"/>
        <v>55</v>
      </c>
    </row>
    <row r="27" spans="4:57" ht="31.5" customHeight="1" thickBot="1" x14ac:dyDescent="0.25">
      <c r="D27" s="239">
        <v>12</v>
      </c>
      <c r="E27" s="116">
        <v>585</v>
      </c>
      <c r="F27" s="119" t="s">
        <v>265</v>
      </c>
      <c r="G27" s="117" t="s">
        <v>193</v>
      </c>
      <c r="H27" s="118">
        <v>0</v>
      </c>
      <c r="I27" s="118">
        <v>0</v>
      </c>
      <c r="J27" s="118" t="s">
        <v>17</v>
      </c>
      <c r="K27" s="118" t="s">
        <v>17</v>
      </c>
      <c r="L27" s="118" t="s">
        <v>17</v>
      </c>
      <c r="M27" s="118">
        <v>0</v>
      </c>
      <c r="N27" s="118" t="s">
        <v>17</v>
      </c>
      <c r="O27" s="118" t="s">
        <v>17</v>
      </c>
      <c r="P27" s="118" t="s">
        <v>17</v>
      </c>
      <c r="Q27" s="118" t="s">
        <v>17</v>
      </c>
      <c r="R27" s="118" t="s">
        <v>17</v>
      </c>
      <c r="S27" s="118">
        <v>0</v>
      </c>
      <c r="T27" s="118">
        <v>0</v>
      </c>
      <c r="U27" s="118">
        <v>0</v>
      </c>
      <c r="V27" s="118">
        <v>0</v>
      </c>
      <c r="W27" s="118">
        <v>0</v>
      </c>
      <c r="X27" s="118">
        <v>0</v>
      </c>
      <c r="Y27" s="118">
        <v>0</v>
      </c>
      <c r="Z27" s="118">
        <v>0</v>
      </c>
      <c r="AA27" s="118">
        <v>0</v>
      </c>
      <c r="AB27" s="118">
        <v>0</v>
      </c>
      <c r="AC27" s="118">
        <v>0</v>
      </c>
      <c r="AD27" s="118">
        <v>0</v>
      </c>
      <c r="AE27" s="118">
        <v>0</v>
      </c>
      <c r="AF27" s="118">
        <v>0</v>
      </c>
      <c r="AG27" s="118">
        <v>0</v>
      </c>
      <c r="AH27" s="118">
        <v>0</v>
      </c>
      <c r="AI27" s="118">
        <v>0</v>
      </c>
      <c r="AJ27" s="118"/>
      <c r="AK27" s="118"/>
      <c r="AL27" s="118"/>
      <c r="AM27" s="74">
        <f>'البيان النهائى '!AD24</f>
        <v>9.3333333333333339</v>
      </c>
      <c r="AN27" s="75"/>
      <c r="AO27" s="76"/>
      <c r="AP27" s="76"/>
      <c r="AQ27" s="76"/>
      <c r="AR27" s="76">
        <f>'السلف الأجمالية'!E24</f>
        <v>0</v>
      </c>
      <c r="AS27" s="76"/>
      <c r="AT27" s="76"/>
      <c r="AU27" s="87">
        <v>1450</v>
      </c>
      <c r="AV27" s="69"/>
      <c r="AW27" s="69"/>
      <c r="AX27" s="70"/>
      <c r="AY27" s="69"/>
      <c r="AZ27" s="71">
        <f>'كشف المرتبات'!AN22</f>
        <v>451.11111111111114</v>
      </c>
      <c r="BA27" s="99">
        <f>'البيان النهائى '!F24</f>
        <v>-18.666666666666664</v>
      </c>
      <c r="BB27" s="83">
        <f>'البيان النهائى '!R24</f>
        <v>1.3333333333333333</v>
      </c>
      <c r="BC27" s="84">
        <f>'البيان النهائى '!E24</f>
        <v>8</v>
      </c>
      <c r="BD27" s="111">
        <f t="shared" si="0"/>
        <v>-9.3333333333333304</v>
      </c>
      <c r="BE27" s="111">
        <f t="shared" si="1"/>
        <v>48.333333333333336</v>
      </c>
    </row>
    <row r="28" spans="4:57" ht="31.5" customHeight="1" thickBot="1" x14ac:dyDescent="0.25">
      <c r="D28" s="239">
        <v>13</v>
      </c>
      <c r="E28" s="116">
        <v>194</v>
      </c>
      <c r="F28" s="116" t="s">
        <v>151</v>
      </c>
      <c r="G28" s="117" t="s">
        <v>229</v>
      </c>
      <c r="H28" s="118" t="s">
        <v>17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118">
        <v>0</v>
      </c>
      <c r="T28" s="118">
        <v>0</v>
      </c>
      <c r="U28" s="118">
        <v>0</v>
      </c>
      <c r="V28" s="118">
        <v>0</v>
      </c>
      <c r="W28" s="118">
        <v>0</v>
      </c>
      <c r="X28" s="118">
        <v>0</v>
      </c>
      <c r="Y28" s="118">
        <v>0</v>
      </c>
      <c r="Z28" s="118">
        <v>0</v>
      </c>
      <c r="AA28" s="118">
        <v>0</v>
      </c>
      <c r="AB28" s="118">
        <v>0</v>
      </c>
      <c r="AC28" s="118">
        <v>0</v>
      </c>
      <c r="AD28" s="118">
        <v>0</v>
      </c>
      <c r="AE28" s="118">
        <v>0</v>
      </c>
      <c r="AF28" s="118">
        <v>0</v>
      </c>
      <c r="AG28" s="118">
        <v>0</v>
      </c>
      <c r="AH28" s="118">
        <v>0</v>
      </c>
      <c r="AI28" s="118">
        <v>0</v>
      </c>
      <c r="AJ28" s="118"/>
      <c r="AK28" s="118"/>
      <c r="AL28" s="118"/>
      <c r="AM28" s="74">
        <f>'البيان النهائى '!AD25</f>
        <v>1.1666666666666667</v>
      </c>
      <c r="AN28" s="75"/>
      <c r="AO28" s="76"/>
      <c r="AP28" s="76"/>
      <c r="AQ28" s="76"/>
      <c r="AR28" s="76">
        <f>'السلف الأجمالية'!E25</f>
        <v>0</v>
      </c>
      <c r="AS28" s="76"/>
      <c r="AT28" s="76"/>
      <c r="AU28" s="87">
        <v>1700</v>
      </c>
      <c r="AV28" s="69"/>
      <c r="AW28" s="69"/>
      <c r="AX28" s="70"/>
      <c r="AY28" s="69"/>
      <c r="AZ28" s="71">
        <f>'كشف المرتبات'!AN23</f>
        <v>66.111111111111114</v>
      </c>
      <c r="BA28" s="99">
        <f>'البيان النهائى '!F25</f>
        <v>-26.833333333333332</v>
      </c>
      <c r="BB28" s="83">
        <f>'البيان النهائى '!R25</f>
        <v>0.16666666666666666</v>
      </c>
      <c r="BC28" s="84">
        <f>'البيان النهائى '!E25</f>
        <v>1</v>
      </c>
      <c r="BD28" s="111">
        <f t="shared" si="0"/>
        <v>-25.666666666666664</v>
      </c>
      <c r="BE28" s="111">
        <f t="shared" si="1"/>
        <v>56.666666666666664</v>
      </c>
    </row>
    <row r="29" spans="4:57" ht="31.5" customHeight="1" thickBot="1" x14ac:dyDescent="0.25">
      <c r="D29" s="239">
        <v>14</v>
      </c>
      <c r="E29" s="116">
        <v>197</v>
      </c>
      <c r="F29" s="116" t="s">
        <v>153</v>
      </c>
      <c r="G29" s="117" t="s">
        <v>193</v>
      </c>
      <c r="H29" s="118" t="s">
        <v>17</v>
      </c>
      <c r="I29" s="118" t="s">
        <v>17</v>
      </c>
      <c r="J29" s="118" t="s">
        <v>17</v>
      </c>
      <c r="K29" s="118" t="s">
        <v>17</v>
      </c>
      <c r="L29" s="118" t="s">
        <v>17</v>
      </c>
      <c r="M29" s="118">
        <v>0</v>
      </c>
      <c r="N29" s="118" t="s">
        <v>17</v>
      </c>
      <c r="O29" s="118" t="s">
        <v>17</v>
      </c>
      <c r="P29" s="118" t="s">
        <v>17</v>
      </c>
      <c r="Q29" s="118">
        <v>0</v>
      </c>
      <c r="R29" s="118" t="s">
        <v>17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8">
        <v>0</v>
      </c>
      <c r="AG29" s="118">
        <v>0</v>
      </c>
      <c r="AH29" s="118">
        <v>0</v>
      </c>
      <c r="AI29" s="118">
        <v>0</v>
      </c>
      <c r="AJ29" s="118"/>
      <c r="AK29" s="118"/>
      <c r="AL29" s="118"/>
      <c r="AM29" s="74">
        <f>'البيان النهائى '!AD26</f>
        <v>10.5</v>
      </c>
      <c r="AN29" s="75"/>
      <c r="AO29" s="76"/>
      <c r="AP29" s="76"/>
      <c r="AQ29" s="76"/>
      <c r="AR29" s="76">
        <f>'السلف الأجمالية'!E26</f>
        <v>0</v>
      </c>
      <c r="AS29" s="76"/>
      <c r="AT29" s="76"/>
      <c r="AU29" s="87">
        <v>1400</v>
      </c>
      <c r="AV29" s="69"/>
      <c r="AW29" s="69"/>
      <c r="AX29" s="70"/>
      <c r="AY29" s="69"/>
      <c r="AZ29" s="71">
        <f>'كشف المرتبات'!AN24</f>
        <v>490</v>
      </c>
      <c r="BA29" s="99">
        <f>'البيان النهائى '!F26</f>
        <v>-17.5</v>
      </c>
      <c r="BB29" s="83">
        <f>'البيان النهائى '!R26</f>
        <v>1.5</v>
      </c>
      <c r="BC29" s="84">
        <f>'البيان النهائى '!E26</f>
        <v>9</v>
      </c>
      <c r="BD29" s="111">
        <f t="shared" si="0"/>
        <v>-7</v>
      </c>
      <c r="BE29" s="111">
        <f t="shared" si="1"/>
        <v>46.666666666666664</v>
      </c>
    </row>
    <row r="30" spans="4:57" ht="31.5" customHeight="1" thickBot="1" x14ac:dyDescent="0.25">
      <c r="D30" s="239">
        <v>15</v>
      </c>
      <c r="E30" s="116" t="s">
        <v>266</v>
      </c>
      <c r="F30" s="116" t="s">
        <v>250</v>
      </c>
      <c r="G30" s="117" t="s">
        <v>193</v>
      </c>
      <c r="H30" s="118" t="s">
        <v>17</v>
      </c>
      <c r="I30" s="118" t="s">
        <v>17</v>
      </c>
      <c r="J30" s="118" t="s">
        <v>17</v>
      </c>
      <c r="K30" s="118" t="s">
        <v>17</v>
      </c>
      <c r="L30" s="118" t="s">
        <v>17</v>
      </c>
      <c r="M30" s="118">
        <v>0</v>
      </c>
      <c r="N30" s="118" t="s">
        <v>17</v>
      </c>
      <c r="O30" s="118">
        <v>0</v>
      </c>
      <c r="P30" s="118">
        <v>0</v>
      </c>
      <c r="Q30" s="118">
        <v>0</v>
      </c>
      <c r="R30" s="118" t="s">
        <v>17</v>
      </c>
      <c r="S30" s="118">
        <v>0</v>
      </c>
      <c r="T30" s="118">
        <v>0</v>
      </c>
      <c r="U30" s="118">
        <v>0</v>
      </c>
      <c r="V30" s="118">
        <v>0</v>
      </c>
      <c r="W30" s="118">
        <v>0</v>
      </c>
      <c r="X30" s="118">
        <v>0</v>
      </c>
      <c r="Y30" s="118">
        <v>0</v>
      </c>
      <c r="Z30" s="118">
        <v>0</v>
      </c>
      <c r="AA30" s="118">
        <v>0</v>
      </c>
      <c r="AB30" s="118">
        <v>0</v>
      </c>
      <c r="AC30" s="118">
        <v>0</v>
      </c>
      <c r="AD30" s="118">
        <v>0</v>
      </c>
      <c r="AE30" s="118">
        <v>0</v>
      </c>
      <c r="AF30" s="118">
        <v>0</v>
      </c>
      <c r="AG30" s="118">
        <v>0</v>
      </c>
      <c r="AH30" s="118">
        <v>0</v>
      </c>
      <c r="AI30" s="118">
        <v>0</v>
      </c>
      <c r="AJ30" s="118"/>
      <c r="AK30" s="118"/>
      <c r="AL30" s="118"/>
      <c r="AM30" s="74">
        <f>'البيان النهائى '!AD27</f>
        <v>8.1666666666666661</v>
      </c>
      <c r="AN30" s="75"/>
      <c r="AO30" s="76"/>
      <c r="AP30" s="76"/>
      <c r="AQ30" s="76"/>
      <c r="AR30" s="76">
        <f>'السلف الأجمالية'!E27</f>
        <v>0</v>
      </c>
      <c r="AS30" s="76"/>
      <c r="AT30" s="76"/>
      <c r="AU30" s="87">
        <v>1500</v>
      </c>
      <c r="AV30" s="69"/>
      <c r="AW30" s="69"/>
      <c r="AX30" s="70"/>
      <c r="AY30" s="69"/>
      <c r="AZ30" s="71">
        <f>'كشف المرتبات'!AN25</f>
        <v>408.33333333333331</v>
      </c>
      <c r="BA30" s="99">
        <f>'البيان النهائى '!F27</f>
        <v>-19.833333333333336</v>
      </c>
      <c r="BB30" s="83">
        <f>'البيان النهائى '!R27</f>
        <v>1.1666666666666667</v>
      </c>
      <c r="BC30" s="84">
        <f>'البيان النهائى '!E27</f>
        <v>7</v>
      </c>
      <c r="BD30" s="111">
        <f t="shared" si="0"/>
        <v>-11.66666666666667</v>
      </c>
      <c r="BE30" s="111">
        <f t="shared" si="1"/>
        <v>50</v>
      </c>
    </row>
    <row r="31" spans="4:57" ht="31.5" customHeight="1" thickBot="1" x14ac:dyDescent="0.25">
      <c r="D31" s="239">
        <v>16</v>
      </c>
      <c r="E31" s="116">
        <v>199</v>
      </c>
      <c r="F31" s="116" t="s">
        <v>154</v>
      </c>
      <c r="G31" s="117" t="s">
        <v>193</v>
      </c>
      <c r="H31" s="118" t="s">
        <v>17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118">
        <v>0</v>
      </c>
      <c r="T31" s="118">
        <v>0</v>
      </c>
      <c r="U31" s="118">
        <v>0</v>
      </c>
      <c r="V31" s="118">
        <v>0</v>
      </c>
      <c r="W31" s="118">
        <v>0</v>
      </c>
      <c r="X31" s="118">
        <v>0</v>
      </c>
      <c r="Y31" s="118">
        <v>0</v>
      </c>
      <c r="Z31" s="118">
        <v>0</v>
      </c>
      <c r="AA31" s="118">
        <v>0</v>
      </c>
      <c r="AB31" s="118">
        <v>0</v>
      </c>
      <c r="AC31" s="118">
        <v>0</v>
      </c>
      <c r="AD31" s="118">
        <v>0</v>
      </c>
      <c r="AE31" s="118">
        <v>0</v>
      </c>
      <c r="AF31" s="118">
        <v>0</v>
      </c>
      <c r="AG31" s="118">
        <v>0</v>
      </c>
      <c r="AH31" s="118">
        <v>0</v>
      </c>
      <c r="AI31" s="118">
        <v>0</v>
      </c>
      <c r="AJ31" s="118"/>
      <c r="AK31" s="118"/>
      <c r="AL31" s="118"/>
      <c r="AM31" s="74">
        <f>'البيان النهائى '!AD28</f>
        <v>1.1666666666666667</v>
      </c>
      <c r="AN31" s="75"/>
      <c r="AO31" s="76"/>
      <c r="AP31" s="76"/>
      <c r="AQ31" s="76"/>
      <c r="AR31" s="76">
        <f>'السلف الأجمالية'!E28</f>
        <v>0</v>
      </c>
      <c r="AS31" s="76"/>
      <c r="AT31" s="76"/>
      <c r="AU31" s="87">
        <v>1500</v>
      </c>
      <c r="AV31" s="69"/>
      <c r="AW31" s="69"/>
      <c r="AX31" s="70"/>
      <c r="AY31" s="69"/>
      <c r="AZ31" s="71">
        <f>'كشف المرتبات'!AN26</f>
        <v>58.333333333333329</v>
      </c>
      <c r="BA31" s="99">
        <f>'البيان النهائى '!F28</f>
        <v>-26.833333333333332</v>
      </c>
      <c r="BB31" s="83">
        <f>'البيان النهائى '!R28</f>
        <v>0.16666666666666666</v>
      </c>
      <c r="BC31" s="84">
        <f>'البيان النهائى '!E28</f>
        <v>1</v>
      </c>
      <c r="BD31" s="111">
        <f t="shared" si="0"/>
        <v>-25.666666666666664</v>
      </c>
      <c r="BE31" s="111">
        <f t="shared" si="1"/>
        <v>50</v>
      </c>
    </row>
    <row r="32" spans="4:57" ht="31.5" customHeight="1" thickBot="1" x14ac:dyDescent="0.25">
      <c r="D32" s="239">
        <v>17</v>
      </c>
      <c r="E32" s="116" t="s">
        <v>266</v>
      </c>
      <c r="F32" s="116" t="s">
        <v>251</v>
      </c>
      <c r="G32" s="117" t="s">
        <v>193</v>
      </c>
      <c r="H32" s="118" t="s">
        <v>17</v>
      </c>
      <c r="I32" s="118">
        <v>0</v>
      </c>
      <c r="J32" s="118" t="s">
        <v>17</v>
      </c>
      <c r="K32" s="118">
        <v>0</v>
      </c>
      <c r="L32" s="118">
        <f>-3*60</f>
        <v>-180</v>
      </c>
      <c r="M32" s="118">
        <v>0</v>
      </c>
      <c r="N32" s="118" t="s">
        <v>17</v>
      </c>
      <c r="O32" s="118" t="s">
        <v>17</v>
      </c>
      <c r="P32" s="118">
        <v>0</v>
      </c>
      <c r="Q32" s="118">
        <v>0</v>
      </c>
      <c r="R32" s="118" t="s">
        <v>17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8">
        <v>0</v>
      </c>
      <c r="AG32" s="118">
        <v>0</v>
      </c>
      <c r="AH32" s="118">
        <v>0</v>
      </c>
      <c r="AI32" s="118">
        <v>0</v>
      </c>
      <c r="AJ32" s="118"/>
      <c r="AK32" s="118"/>
      <c r="AL32" s="118"/>
      <c r="AM32" s="74">
        <f>'البيان النهائى '!AD29</f>
        <v>7</v>
      </c>
      <c r="AN32" s="75"/>
      <c r="AO32" s="76"/>
      <c r="AP32" s="76"/>
      <c r="AQ32" s="76"/>
      <c r="AR32" s="76">
        <f>'السلف الأجمالية'!E29</f>
        <v>0</v>
      </c>
      <c r="AS32" s="76"/>
      <c r="AT32" s="76"/>
      <c r="AU32" s="87">
        <v>1400</v>
      </c>
      <c r="AV32" s="69"/>
      <c r="AW32" s="69"/>
      <c r="AX32" s="70"/>
      <c r="AY32" s="69"/>
      <c r="AZ32" s="71">
        <f>'كشف المرتبات'!AN27</f>
        <v>309.16666666666669</v>
      </c>
      <c r="BA32" s="99">
        <f>'البيان النهائى '!F29</f>
        <v>-21</v>
      </c>
      <c r="BB32" s="83">
        <f>'البيان النهائى '!R29</f>
        <v>1</v>
      </c>
      <c r="BC32" s="84">
        <f>'البيان النهائى '!E29</f>
        <v>6</v>
      </c>
      <c r="BD32" s="111">
        <f t="shared" si="0"/>
        <v>-14</v>
      </c>
      <c r="BE32" s="111">
        <f t="shared" si="1"/>
        <v>46.666666666666664</v>
      </c>
    </row>
    <row r="33" spans="4:57" ht="31.5" customHeight="1" thickBot="1" x14ac:dyDescent="0.25">
      <c r="D33" s="239">
        <v>18</v>
      </c>
      <c r="E33" s="116">
        <v>203</v>
      </c>
      <c r="F33" s="116" t="s">
        <v>155</v>
      </c>
      <c r="G33" s="117" t="s">
        <v>193</v>
      </c>
      <c r="H33" s="118">
        <v>0</v>
      </c>
      <c r="I33" s="118" t="s">
        <v>17</v>
      </c>
      <c r="J33" s="118" t="s">
        <v>17</v>
      </c>
      <c r="K33" s="118">
        <v>0</v>
      </c>
      <c r="L33" s="118">
        <v>0</v>
      </c>
      <c r="M33" s="118">
        <v>0</v>
      </c>
      <c r="N33" s="118" t="s">
        <v>17</v>
      </c>
      <c r="O33" s="118" t="s">
        <v>17</v>
      </c>
      <c r="P33" s="118" t="s">
        <v>17</v>
      </c>
      <c r="Q33" s="118" t="s">
        <v>17</v>
      </c>
      <c r="R33" s="118" t="s">
        <v>17</v>
      </c>
      <c r="S33" s="118">
        <v>0</v>
      </c>
      <c r="T33" s="118">
        <v>0</v>
      </c>
      <c r="U33" s="118">
        <v>0</v>
      </c>
      <c r="V33" s="118">
        <v>0</v>
      </c>
      <c r="W33" s="118">
        <v>0</v>
      </c>
      <c r="X33" s="118">
        <v>0</v>
      </c>
      <c r="Y33" s="118">
        <v>0</v>
      </c>
      <c r="Z33" s="118">
        <v>0</v>
      </c>
      <c r="AA33" s="118">
        <v>0</v>
      </c>
      <c r="AB33" s="118">
        <v>0</v>
      </c>
      <c r="AC33" s="118">
        <v>0</v>
      </c>
      <c r="AD33" s="118">
        <v>0</v>
      </c>
      <c r="AE33" s="118">
        <v>0</v>
      </c>
      <c r="AF33" s="118">
        <v>0</v>
      </c>
      <c r="AG33" s="118">
        <v>0</v>
      </c>
      <c r="AH33" s="118">
        <v>0</v>
      </c>
      <c r="AI33" s="118">
        <v>0</v>
      </c>
      <c r="AJ33" s="118"/>
      <c r="AK33" s="118"/>
      <c r="AL33" s="118"/>
      <c r="AM33" s="74">
        <f>'البيان النهائى '!AD30</f>
        <v>8.1666666666666661</v>
      </c>
      <c r="AN33" s="75"/>
      <c r="AO33" s="76"/>
      <c r="AP33" s="76"/>
      <c r="AQ33" s="76"/>
      <c r="AR33" s="76">
        <f>'السلف الأجمالية'!E30</f>
        <v>0</v>
      </c>
      <c r="AS33" s="76"/>
      <c r="AT33" s="76"/>
      <c r="AU33" s="87">
        <v>1700</v>
      </c>
      <c r="AV33" s="69"/>
      <c r="AW33" s="69"/>
      <c r="AX33" s="70"/>
      <c r="AY33" s="69"/>
      <c r="AZ33" s="71">
        <f>'كشف المرتبات'!AN28</f>
        <v>462.77777777777771</v>
      </c>
      <c r="BA33" s="99">
        <f>'البيان النهائى '!F30</f>
        <v>-19.833333333333336</v>
      </c>
      <c r="BB33" s="83">
        <f>'البيان النهائى '!R30</f>
        <v>1.1666666666666667</v>
      </c>
      <c r="BC33" s="84">
        <f>'البيان النهائى '!E30</f>
        <v>7</v>
      </c>
      <c r="BD33" s="111">
        <f t="shared" si="0"/>
        <v>-11.66666666666667</v>
      </c>
      <c r="BE33" s="111">
        <f t="shared" si="1"/>
        <v>56.666666666666664</v>
      </c>
    </row>
    <row r="34" spans="4:57" ht="31.5" customHeight="1" thickBot="1" x14ac:dyDescent="0.25">
      <c r="D34" s="239">
        <v>19</v>
      </c>
      <c r="E34" s="116">
        <v>208</v>
      </c>
      <c r="F34" s="116" t="s">
        <v>156</v>
      </c>
      <c r="G34" s="117" t="s">
        <v>193</v>
      </c>
      <c r="H34" s="118" t="s">
        <v>17</v>
      </c>
      <c r="I34" s="118">
        <v>0</v>
      </c>
      <c r="J34" s="118">
        <f>-3*60</f>
        <v>-180</v>
      </c>
      <c r="K34" s="118" t="s">
        <v>17</v>
      </c>
      <c r="L34" s="118">
        <v>0</v>
      </c>
      <c r="M34" s="118" t="s">
        <v>17</v>
      </c>
      <c r="N34" s="118" t="s">
        <v>17</v>
      </c>
      <c r="O34" s="118" t="s">
        <v>17</v>
      </c>
      <c r="P34" s="118">
        <v>0</v>
      </c>
      <c r="Q34" s="118">
        <v>0</v>
      </c>
      <c r="R34" s="118" t="s">
        <v>17</v>
      </c>
      <c r="S34" s="118">
        <v>0</v>
      </c>
      <c r="T34" s="118">
        <v>0</v>
      </c>
      <c r="U34" s="118">
        <v>0</v>
      </c>
      <c r="V34" s="118">
        <v>0</v>
      </c>
      <c r="W34" s="118">
        <v>0</v>
      </c>
      <c r="X34" s="118">
        <v>0</v>
      </c>
      <c r="Y34" s="118">
        <v>0</v>
      </c>
      <c r="Z34" s="118">
        <v>0</v>
      </c>
      <c r="AA34" s="118">
        <v>0</v>
      </c>
      <c r="AB34" s="118">
        <v>0</v>
      </c>
      <c r="AC34" s="118">
        <v>0</v>
      </c>
      <c r="AD34" s="118">
        <v>0</v>
      </c>
      <c r="AE34" s="118">
        <v>0</v>
      </c>
      <c r="AF34" s="118">
        <v>0</v>
      </c>
      <c r="AG34" s="118">
        <v>0</v>
      </c>
      <c r="AH34" s="118">
        <v>0</v>
      </c>
      <c r="AI34" s="118">
        <v>0</v>
      </c>
      <c r="AJ34" s="118"/>
      <c r="AK34" s="118"/>
      <c r="AL34" s="118"/>
      <c r="AM34" s="74">
        <f>'البيان النهائى '!AD31</f>
        <v>8.1666666666666661</v>
      </c>
      <c r="AN34" s="75"/>
      <c r="AO34" s="76"/>
      <c r="AP34" s="76"/>
      <c r="AQ34" s="76"/>
      <c r="AR34" s="76">
        <f>'السلف الأجمالية'!E31</f>
        <v>0</v>
      </c>
      <c r="AS34" s="76"/>
      <c r="AT34" s="76"/>
      <c r="AU34" s="87">
        <v>1400</v>
      </c>
      <c r="AV34" s="69"/>
      <c r="AW34" s="69"/>
      <c r="AX34" s="70"/>
      <c r="AY34" s="69"/>
      <c r="AZ34" s="71">
        <f>'كشف المرتبات'!AN29</f>
        <v>363.61111111111109</v>
      </c>
      <c r="BA34" s="99">
        <f>'البيان النهائى '!F31</f>
        <v>-19.833333333333336</v>
      </c>
      <c r="BB34" s="83">
        <f>'البيان النهائى '!R31</f>
        <v>1.1666666666666667</v>
      </c>
      <c r="BC34" s="84">
        <f>'البيان النهائى '!E31</f>
        <v>7</v>
      </c>
      <c r="BD34" s="111">
        <f t="shared" si="0"/>
        <v>-11.66666666666667</v>
      </c>
      <c r="BE34" s="111">
        <f t="shared" si="1"/>
        <v>46.666666666666664</v>
      </c>
    </row>
    <row r="35" spans="4:57" ht="31.5" customHeight="1" thickBot="1" x14ac:dyDescent="0.25">
      <c r="D35" s="239">
        <v>20</v>
      </c>
      <c r="E35" s="116">
        <v>210</v>
      </c>
      <c r="F35" s="116" t="s">
        <v>157</v>
      </c>
      <c r="G35" s="117" t="s">
        <v>229</v>
      </c>
      <c r="H35" s="118" t="s">
        <v>17</v>
      </c>
      <c r="I35" s="118">
        <v>0</v>
      </c>
      <c r="J35" s="118">
        <v>0</v>
      </c>
      <c r="K35" s="118">
        <v>0</v>
      </c>
      <c r="L35" s="118" t="s">
        <v>17</v>
      </c>
      <c r="M35" s="118" t="s">
        <v>17</v>
      </c>
      <c r="N35" s="118" t="s">
        <v>17</v>
      </c>
      <c r="O35" s="118" t="s">
        <v>17</v>
      </c>
      <c r="P35" s="118" t="s">
        <v>17</v>
      </c>
      <c r="Q35" s="118">
        <v>0</v>
      </c>
      <c r="R35" s="118" t="s">
        <v>17</v>
      </c>
      <c r="S35" s="118">
        <v>0</v>
      </c>
      <c r="T35" s="118">
        <v>0</v>
      </c>
      <c r="U35" s="118">
        <v>0</v>
      </c>
      <c r="V35" s="118">
        <v>0</v>
      </c>
      <c r="W35" s="118">
        <v>0</v>
      </c>
      <c r="X35" s="118">
        <v>0</v>
      </c>
      <c r="Y35" s="118">
        <v>0</v>
      </c>
      <c r="Z35" s="118">
        <v>0</v>
      </c>
      <c r="AA35" s="118">
        <v>0</v>
      </c>
      <c r="AB35" s="118">
        <v>0</v>
      </c>
      <c r="AC35" s="118">
        <v>0</v>
      </c>
      <c r="AD35" s="118">
        <v>0</v>
      </c>
      <c r="AE35" s="118">
        <v>0</v>
      </c>
      <c r="AF35" s="118">
        <v>0</v>
      </c>
      <c r="AG35" s="118">
        <v>0</v>
      </c>
      <c r="AH35" s="118">
        <v>0</v>
      </c>
      <c r="AI35" s="118">
        <v>0</v>
      </c>
      <c r="AJ35" s="118"/>
      <c r="AK35" s="118"/>
      <c r="AL35" s="118"/>
      <c r="AM35" s="74">
        <f>'البيان النهائى '!AD32</f>
        <v>8.1666666666666661</v>
      </c>
      <c r="AN35" s="75"/>
      <c r="AO35" s="76"/>
      <c r="AP35" s="76"/>
      <c r="AQ35" s="76"/>
      <c r="AR35" s="76">
        <f>'السلف الأجمالية'!E32</f>
        <v>0</v>
      </c>
      <c r="AS35" s="76"/>
      <c r="AT35" s="76"/>
      <c r="AU35" s="87">
        <v>1400</v>
      </c>
      <c r="AV35" s="69"/>
      <c r="AW35" s="69"/>
      <c r="AX35" s="70"/>
      <c r="AY35" s="69"/>
      <c r="AZ35" s="71">
        <f>'كشف المرتبات'!AN30</f>
        <v>381.11111111111109</v>
      </c>
      <c r="BA35" s="99">
        <f>'البيان النهائى '!F32</f>
        <v>-19.833333333333336</v>
      </c>
      <c r="BB35" s="83">
        <f>'البيان النهائى '!R32</f>
        <v>1.1666666666666667</v>
      </c>
      <c r="BC35" s="84">
        <f>'البيان النهائى '!E32</f>
        <v>7</v>
      </c>
      <c r="BD35" s="111">
        <f t="shared" si="0"/>
        <v>-11.66666666666667</v>
      </c>
      <c r="BE35" s="111">
        <f t="shared" si="1"/>
        <v>46.666666666666664</v>
      </c>
    </row>
    <row r="36" spans="4:57" ht="31.5" customHeight="1" thickBot="1" x14ac:dyDescent="0.25">
      <c r="D36" s="239">
        <v>21</v>
      </c>
      <c r="E36" s="116">
        <v>231</v>
      </c>
      <c r="F36" s="116" t="s">
        <v>267</v>
      </c>
      <c r="G36" s="117" t="s">
        <v>193</v>
      </c>
      <c r="H36" s="118" t="s">
        <v>17</v>
      </c>
      <c r="I36" s="118" t="s">
        <v>17</v>
      </c>
      <c r="J36" s="118" t="s">
        <v>17</v>
      </c>
      <c r="K36" s="118">
        <v>0</v>
      </c>
      <c r="L36" s="118" t="s">
        <v>17</v>
      </c>
      <c r="M36" s="118" t="s">
        <v>17</v>
      </c>
      <c r="N36" s="118" t="s">
        <v>17</v>
      </c>
      <c r="O36" s="118">
        <v>0</v>
      </c>
      <c r="P36" s="118" t="s">
        <v>17</v>
      </c>
      <c r="Q36" s="118" t="s">
        <v>17</v>
      </c>
      <c r="R36" s="118" t="s">
        <v>17</v>
      </c>
      <c r="S36" s="118">
        <v>0</v>
      </c>
      <c r="T36" s="118">
        <v>0</v>
      </c>
      <c r="U36" s="118">
        <v>0</v>
      </c>
      <c r="V36" s="118">
        <v>0</v>
      </c>
      <c r="W36" s="118">
        <v>0</v>
      </c>
      <c r="X36" s="118">
        <v>0</v>
      </c>
      <c r="Y36" s="118">
        <v>0</v>
      </c>
      <c r="Z36" s="118">
        <v>0</v>
      </c>
      <c r="AA36" s="118">
        <v>0</v>
      </c>
      <c r="AB36" s="118">
        <v>0</v>
      </c>
      <c r="AC36" s="118">
        <v>0</v>
      </c>
      <c r="AD36" s="118">
        <v>0</v>
      </c>
      <c r="AE36" s="118">
        <v>0</v>
      </c>
      <c r="AF36" s="118">
        <v>0</v>
      </c>
      <c r="AG36" s="118">
        <v>0</v>
      </c>
      <c r="AH36" s="118">
        <v>0</v>
      </c>
      <c r="AI36" s="118">
        <v>0</v>
      </c>
      <c r="AJ36" s="118"/>
      <c r="AK36" s="118"/>
      <c r="AL36" s="118"/>
      <c r="AM36" s="74">
        <f>'البيان النهائى '!AD33</f>
        <v>10.5</v>
      </c>
      <c r="AN36" s="75"/>
      <c r="AO36" s="76"/>
      <c r="AP36" s="76"/>
      <c r="AQ36" s="76"/>
      <c r="AR36" s="76">
        <f>'السلف الأجمالية'!E33</f>
        <v>0</v>
      </c>
      <c r="AS36" s="76"/>
      <c r="AT36" s="76"/>
      <c r="AU36" s="87">
        <v>1400</v>
      </c>
      <c r="AV36" s="69"/>
      <c r="AW36" s="69"/>
      <c r="AX36" s="70"/>
      <c r="AY36" s="69"/>
      <c r="AZ36" s="71">
        <f>'كشف المرتبات'!AN31</f>
        <v>490</v>
      </c>
      <c r="BA36" s="99">
        <f>'البيان النهائى '!F33</f>
        <v>-17.5</v>
      </c>
      <c r="BB36" s="83">
        <f>'البيان النهائى '!R33</f>
        <v>1.5</v>
      </c>
      <c r="BC36" s="84">
        <f>'البيان النهائى '!E33</f>
        <v>9</v>
      </c>
      <c r="BD36" s="111">
        <f t="shared" si="0"/>
        <v>-7</v>
      </c>
      <c r="BE36" s="111">
        <f t="shared" si="1"/>
        <v>46.666666666666664</v>
      </c>
    </row>
    <row r="37" spans="4:57" ht="31.5" customHeight="1" thickBot="1" x14ac:dyDescent="0.25">
      <c r="D37" s="239">
        <v>22</v>
      </c>
      <c r="E37" s="116">
        <v>587</v>
      </c>
      <c r="F37" s="116" t="s">
        <v>268</v>
      </c>
      <c r="G37" s="117" t="s">
        <v>193</v>
      </c>
      <c r="H37" s="118" t="s">
        <v>17</v>
      </c>
      <c r="I37" s="118" t="s">
        <v>17</v>
      </c>
      <c r="J37" s="118">
        <v>0</v>
      </c>
      <c r="K37" s="118">
        <v>0</v>
      </c>
      <c r="L37" s="118" t="s">
        <v>17</v>
      </c>
      <c r="M37" s="118" t="s">
        <v>17</v>
      </c>
      <c r="N37" s="118">
        <v>0</v>
      </c>
      <c r="O37" s="118" t="s">
        <v>17</v>
      </c>
      <c r="P37" s="118" t="s">
        <v>17</v>
      </c>
      <c r="Q37" s="118" t="s">
        <v>17</v>
      </c>
      <c r="R37" s="118">
        <v>0</v>
      </c>
      <c r="S37" s="118">
        <v>0</v>
      </c>
      <c r="T37" s="118">
        <v>0</v>
      </c>
      <c r="U37" s="118">
        <v>0</v>
      </c>
      <c r="V37" s="118">
        <v>0</v>
      </c>
      <c r="W37" s="118">
        <v>0</v>
      </c>
      <c r="X37" s="118">
        <v>0</v>
      </c>
      <c r="Y37" s="118">
        <v>0</v>
      </c>
      <c r="Z37" s="118">
        <v>0</v>
      </c>
      <c r="AA37" s="118">
        <v>0</v>
      </c>
      <c r="AB37" s="118">
        <v>0</v>
      </c>
      <c r="AC37" s="118">
        <v>0</v>
      </c>
      <c r="AD37" s="118">
        <v>0</v>
      </c>
      <c r="AE37" s="118">
        <v>0</v>
      </c>
      <c r="AF37" s="118">
        <v>0</v>
      </c>
      <c r="AG37" s="118">
        <v>0</v>
      </c>
      <c r="AH37" s="118">
        <v>0</v>
      </c>
      <c r="AI37" s="118">
        <v>0</v>
      </c>
      <c r="AJ37" s="118"/>
      <c r="AK37" s="118"/>
      <c r="AL37" s="118"/>
      <c r="AM37" s="74">
        <f>'البيان النهائى '!AD34</f>
        <v>8.1666666666666661</v>
      </c>
      <c r="AN37" s="75"/>
      <c r="AO37" s="76"/>
      <c r="AP37" s="76"/>
      <c r="AQ37" s="76"/>
      <c r="AR37" s="76">
        <f>'السلف الأجمالية'!E34</f>
        <v>0</v>
      </c>
      <c r="AS37" s="76"/>
      <c r="AT37" s="76">
        <v>0.75</v>
      </c>
      <c r="AU37" s="87">
        <v>1700</v>
      </c>
      <c r="AV37" s="69"/>
      <c r="AW37" s="69"/>
      <c r="AX37" s="70"/>
      <c r="AY37" s="69"/>
      <c r="AZ37" s="71">
        <f>'كشف المرتبات'!AN32</f>
        <v>505.27777777777771</v>
      </c>
      <c r="BA37" s="99">
        <f>'البيان النهائى '!F34</f>
        <v>-19.833333333333336</v>
      </c>
      <c r="BB37" s="83">
        <f>'البيان النهائى '!R34</f>
        <v>1.1666666666666667</v>
      </c>
      <c r="BC37" s="84">
        <f>'البيان النهائى '!E34</f>
        <v>7</v>
      </c>
      <c r="BD37" s="111">
        <f t="shared" si="0"/>
        <v>-11.66666666666667</v>
      </c>
      <c r="BE37" s="111">
        <f t="shared" si="1"/>
        <v>56.666666666666664</v>
      </c>
    </row>
    <row r="38" spans="4:57" ht="31.5" customHeight="1" thickBot="1" x14ac:dyDescent="0.25">
      <c r="D38" s="239">
        <v>23</v>
      </c>
      <c r="E38" s="116">
        <v>224</v>
      </c>
      <c r="F38" s="116" t="s">
        <v>159</v>
      </c>
      <c r="G38" s="117" t="s">
        <v>193</v>
      </c>
      <c r="H38" s="118">
        <v>0</v>
      </c>
      <c r="I38" s="118" t="s">
        <v>17</v>
      </c>
      <c r="J38" s="118">
        <v>0</v>
      </c>
      <c r="K38" s="118" t="s">
        <v>17</v>
      </c>
      <c r="L38" s="118" t="s">
        <v>17</v>
      </c>
      <c r="M38" s="118" t="s">
        <v>17</v>
      </c>
      <c r="N38" s="118" t="s">
        <v>17</v>
      </c>
      <c r="O38" s="118" t="s">
        <v>17</v>
      </c>
      <c r="P38" s="118" t="s">
        <v>17</v>
      </c>
      <c r="Q38" s="118">
        <v>0</v>
      </c>
      <c r="R38" s="118" t="s">
        <v>17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8">
        <v>0</v>
      </c>
      <c r="AG38" s="118">
        <v>0</v>
      </c>
      <c r="AH38" s="118">
        <v>0</v>
      </c>
      <c r="AI38" s="118">
        <v>0</v>
      </c>
      <c r="AJ38" s="118"/>
      <c r="AK38" s="118"/>
      <c r="AL38" s="118"/>
      <c r="AM38" s="74">
        <f>'البيان النهائى '!AD35</f>
        <v>9.3333333333333339</v>
      </c>
      <c r="AN38" s="75"/>
      <c r="AO38" s="76"/>
      <c r="AP38" s="76"/>
      <c r="AQ38" s="76"/>
      <c r="AR38" s="76">
        <f>'السلف الأجمالية'!E35</f>
        <v>0</v>
      </c>
      <c r="AS38" s="76"/>
      <c r="AT38" s="76"/>
      <c r="AU38" s="87">
        <v>1400</v>
      </c>
      <c r="AV38" s="69"/>
      <c r="AW38" s="69"/>
      <c r="AX38" s="70"/>
      <c r="AY38" s="69"/>
      <c r="AZ38" s="71">
        <f>'كشف المرتبات'!AN33</f>
        <v>435.55555555555554</v>
      </c>
      <c r="BA38" s="99">
        <f>'البيان النهائى '!F35</f>
        <v>-18.666666666666664</v>
      </c>
      <c r="BB38" s="83">
        <f>'البيان النهائى '!R35</f>
        <v>1.3333333333333333</v>
      </c>
      <c r="BC38" s="84">
        <f>'البيان النهائى '!E35</f>
        <v>8</v>
      </c>
      <c r="BD38" s="111">
        <f t="shared" si="0"/>
        <v>-9.3333333333333304</v>
      </c>
      <c r="BE38" s="111">
        <f t="shared" si="1"/>
        <v>46.666666666666664</v>
      </c>
    </row>
    <row r="39" spans="4:57" ht="31.5" customHeight="1" thickBot="1" x14ac:dyDescent="0.25">
      <c r="D39" s="239">
        <v>24</v>
      </c>
      <c r="E39" s="116">
        <v>220</v>
      </c>
      <c r="F39" s="116" t="s">
        <v>81</v>
      </c>
      <c r="G39" s="117" t="s">
        <v>193</v>
      </c>
      <c r="H39" s="118" t="s">
        <v>17</v>
      </c>
      <c r="I39" s="118" t="s">
        <v>17</v>
      </c>
      <c r="J39" s="118">
        <v>0</v>
      </c>
      <c r="K39" s="118" t="s">
        <v>17</v>
      </c>
      <c r="L39" s="118" t="s">
        <v>17</v>
      </c>
      <c r="M39" s="118" t="s">
        <v>17</v>
      </c>
      <c r="N39" s="118" t="s">
        <v>17</v>
      </c>
      <c r="O39" s="118" t="s">
        <v>17</v>
      </c>
      <c r="P39" s="118" t="s">
        <v>17</v>
      </c>
      <c r="Q39" s="118">
        <v>0</v>
      </c>
      <c r="R39" s="118" t="s">
        <v>17</v>
      </c>
      <c r="S39" s="118">
        <v>0</v>
      </c>
      <c r="T39" s="118">
        <v>0</v>
      </c>
      <c r="U39" s="118">
        <v>0</v>
      </c>
      <c r="V39" s="118">
        <v>0</v>
      </c>
      <c r="W39" s="118">
        <v>0</v>
      </c>
      <c r="X39" s="118">
        <v>0</v>
      </c>
      <c r="Y39" s="118">
        <v>0</v>
      </c>
      <c r="Z39" s="118">
        <v>0</v>
      </c>
      <c r="AA39" s="118">
        <v>0</v>
      </c>
      <c r="AB39" s="118">
        <v>0</v>
      </c>
      <c r="AC39" s="118">
        <v>0</v>
      </c>
      <c r="AD39" s="118">
        <v>0</v>
      </c>
      <c r="AE39" s="118">
        <v>0</v>
      </c>
      <c r="AF39" s="118">
        <v>0</v>
      </c>
      <c r="AG39" s="118">
        <v>0</v>
      </c>
      <c r="AH39" s="118">
        <v>0</v>
      </c>
      <c r="AI39" s="118">
        <v>0</v>
      </c>
      <c r="AJ39" s="118"/>
      <c r="AK39" s="118"/>
      <c r="AL39" s="118"/>
      <c r="AM39" s="74">
        <f>'البيان النهائى '!AD36</f>
        <v>10.5</v>
      </c>
      <c r="AN39" s="75"/>
      <c r="AO39" s="76"/>
      <c r="AP39" s="76"/>
      <c r="AQ39" s="76"/>
      <c r="AR39" s="76">
        <f>'السلف الأجمالية'!E36</f>
        <v>0</v>
      </c>
      <c r="AS39" s="76"/>
      <c r="AT39" s="76"/>
      <c r="AU39" s="87">
        <v>1400</v>
      </c>
      <c r="AV39" s="69"/>
      <c r="AW39" s="69"/>
      <c r="AX39" s="70"/>
      <c r="AY39" s="69"/>
      <c r="AZ39" s="71">
        <f>'كشف المرتبات'!AN34</f>
        <v>490</v>
      </c>
      <c r="BA39" s="99">
        <f>'البيان النهائى '!F36</f>
        <v>-17.5</v>
      </c>
      <c r="BB39" s="83">
        <f>'البيان النهائى '!R36</f>
        <v>1.5</v>
      </c>
      <c r="BC39" s="84">
        <f>'البيان النهائى '!E36</f>
        <v>9</v>
      </c>
      <c r="BD39" s="111">
        <f t="shared" si="0"/>
        <v>-7</v>
      </c>
      <c r="BE39" s="111">
        <f t="shared" si="1"/>
        <v>46.666666666666664</v>
      </c>
    </row>
    <row r="40" spans="4:57" ht="31.5" customHeight="1" thickBot="1" x14ac:dyDescent="0.25">
      <c r="D40" s="239">
        <v>25</v>
      </c>
      <c r="E40" s="116">
        <v>229</v>
      </c>
      <c r="F40" s="116" t="s">
        <v>160</v>
      </c>
      <c r="G40" s="117" t="s">
        <v>193</v>
      </c>
      <c r="H40" s="118">
        <v>0</v>
      </c>
      <c r="I40" s="118" t="s">
        <v>17</v>
      </c>
      <c r="J40" s="118" t="s">
        <v>17</v>
      </c>
      <c r="K40" s="118" t="s">
        <v>17</v>
      </c>
      <c r="L40" s="118" t="s">
        <v>17</v>
      </c>
      <c r="M40" s="118">
        <v>0</v>
      </c>
      <c r="N40" s="118">
        <v>0</v>
      </c>
      <c r="O40" s="118" t="s">
        <v>17</v>
      </c>
      <c r="P40" s="118">
        <v>0</v>
      </c>
      <c r="Q40" s="118" t="s">
        <v>17</v>
      </c>
      <c r="R40" s="118" t="s">
        <v>17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18">
        <v>0</v>
      </c>
      <c r="Y40" s="118">
        <v>0</v>
      </c>
      <c r="Z40" s="118">
        <v>0</v>
      </c>
      <c r="AA40" s="118">
        <v>0</v>
      </c>
      <c r="AB40" s="118">
        <v>0</v>
      </c>
      <c r="AC40" s="118">
        <v>0</v>
      </c>
      <c r="AD40" s="118">
        <v>0</v>
      </c>
      <c r="AE40" s="118">
        <v>0</v>
      </c>
      <c r="AF40" s="118">
        <v>0</v>
      </c>
      <c r="AG40" s="118">
        <v>0</v>
      </c>
      <c r="AH40" s="118">
        <v>0</v>
      </c>
      <c r="AI40" s="118">
        <v>0</v>
      </c>
      <c r="AJ40" s="118"/>
      <c r="AK40" s="118"/>
      <c r="AL40" s="118"/>
      <c r="AM40" s="74">
        <f>'البيان النهائى '!AD37</f>
        <v>8.1666666666666661</v>
      </c>
      <c r="AN40" s="75"/>
      <c r="AO40" s="76"/>
      <c r="AP40" s="76"/>
      <c r="AQ40" s="76"/>
      <c r="AR40" s="76">
        <f>'السلف الأجمالية'!E37</f>
        <v>0</v>
      </c>
      <c r="AS40" s="76"/>
      <c r="AT40" s="76"/>
      <c r="AU40" s="87">
        <v>1400</v>
      </c>
      <c r="AV40" s="69"/>
      <c r="AW40" s="69"/>
      <c r="AX40" s="70"/>
      <c r="AY40" s="69"/>
      <c r="AZ40" s="71">
        <f>'كشف المرتبات'!AN35</f>
        <v>381.11111111111109</v>
      </c>
      <c r="BA40" s="99">
        <f>'البيان النهائى '!F37</f>
        <v>-19.833333333333336</v>
      </c>
      <c r="BB40" s="83">
        <f>'البيان النهائى '!R37</f>
        <v>1.1666666666666667</v>
      </c>
      <c r="BC40" s="84">
        <f>'البيان النهائى '!E37</f>
        <v>7</v>
      </c>
      <c r="BD40" s="111">
        <f t="shared" si="0"/>
        <v>-11.66666666666667</v>
      </c>
      <c r="BE40" s="111">
        <f t="shared" si="1"/>
        <v>46.666666666666664</v>
      </c>
    </row>
    <row r="41" spans="4:57" ht="31.5" customHeight="1" thickBot="1" x14ac:dyDescent="0.25">
      <c r="D41" s="239">
        <v>26</v>
      </c>
      <c r="E41" s="116">
        <v>234</v>
      </c>
      <c r="F41" s="116" t="s">
        <v>161</v>
      </c>
      <c r="G41" s="117" t="s">
        <v>193</v>
      </c>
      <c r="H41" s="118" t="s">
        <v>17</v>
      </c>
      <c r="I41" s="118" t="s">
        <v>17</v>
      </c>
      <c r="J41" s="118" t="s">
        <v>17</v>
      </c>
      <c r="K41" s="118" t="s">
        <v>17</v>
      </c>
      <c r="L41" s="118">
        <v>0</v>
      </c>
      <c r="M41" s="118" t="s">
        <v>17</v>
      </c>
      <c r="N41" s="118" t="s">
        <v>17</v>
      </c>
      <c r="O41" s="118" t="s">
        <v>17</v>
      </c>
      <c r="P41" s="118" t="s">
        <v>17</v>
      </c>
      <c r="Q41" s="118" t="s">
        <v>17</v>
      </c>
      <c r="R41" s="118" t="s">
        <v>17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8">
        <v>0</v>
      </c>
      <c r="AG41" s="118">
        <v>0</v>
      </c>
      <c r="AH41" s="118">
        <v>0</v>
      </c>
      <c r="AI41" s="118">
        <v>0</v>
      </c>
      <c r="AJ41" s="118"/>
      <c r="AK41" s="118"/>
      <c r="AL41" s="118"/>
      <c r="AM41" s="74">
        <f>'البيان النهائى '!AD38</f>
        <v>11.666666666666666</v>
      </c>
      <c r="AN41" s="75"/>
      <c r="AO41" s="76"/>
      <c r="AP41" s="76"/>
      <c r="AQ41" s="76"/>
      <c r="AR41" s="76">
        <f>'السلف الأجمالية'!E38</f>
        <v>0</v>
      </c>
      <c r="AS41" s="76"/>
      <c r="AT41" s="76"/>
      <c r="AU41" s="87">
        <v>1400</v>
      </c>
      <c r="AV41" s="69"/>
      <c r="AW41" s="69"/>
      <c r="AX41" s="70"/>
      <c r="AY41" s="69"/>
      <c r="AZ41" s="71">
        <f>'كشف المرتبات'!AN36</f>
        <v>544.44444444444434</v>
      </c>
      <c r="BA41" s="99">
        <f>'البيان النهائى '!F38</f>
        <v>-16.333333333333336</v>
      </c>
      <c r="BB41" s="83">
        <f>'البيان النهائى '!R38</f>
        <v>1.6666666666666667</v>
      </c>
      <c r="BC41" s="84">
        <f>'البيان النهائى '!E38</f>
        <v>10</v>
      </c>
      <c r="BD41" s="111">
        <f t="shared" si="0"/>
        <v>-4.6666666666666696</v>
      </c>
      <c r="BE41" s="111">
        <f t="shared" si="1"/>
        <v>46.666666666666664</v>
      </c>
    </row>
    <row r="42" spans="4:57" ht="31.5" customHeight="1" thickBot="1" x14ac:dyDescent="0.25">
      <c r="D42" s="239">
        <v>27</v>
      </c>
      <c r="E42" s="116">
        <v>183</v>
      </c>
      <c r="F42" s="116" t="s">
        <v>143</v>
      </c>
      <c r="G42" s="117" t="s">
        <v>101</v>
      </c>
      <c r="H42" s="118" t="s">
        <v>17</v>
      </c>
      <c r="I42" s="118" t="s">
        <v>17</v>
      </c>
      <c r="J42" s="118" t="s">
        <v>17</v>
      </c>
      <c r="K42" s="118" t="s">
        <v>17</v>
      </c>
      <c r="L42" s="118" t="s">
        <v>17</v>
      </c>
      <c r="M42" s="118" t="s">
        <v>17</v>
      </c>
      <c r="N42" s="118">
        <f>-6*60</f>
        <v>-360</v>
      </c>
      <c r="O42" s="118">
        <f>5*60</f>
        <v>300</v>
      </c>
      <c r="P42" s="118">
        <f>4*60</f>
        <v>240</v>
      </c>
      <c r="Q42" s="118">
        <f>4*60</f>
        <v>240</v>
      </c>
      <c r="R42" s="118">
        <f>4*60</f>
        <v>240</v>
      </c>
      <c r="S42" s="118">
        <v>0</v>
      </c>
      <c r="T42" s="118">
        <v>0</v>
      </c>
      <c r="U42" s="118">
        <v>0</v>
      </c>
      <c r="V42" s="118">
        <v>0</v>
      </c>
      <c r="W42" s="118">
        <v>0</v>
      </c>
      <c r="X42" s="118">
        <v>0</v>
      </c>
      <c r="Y42" s="118">
        <v>0</v>
      </c>
      <c r="Z42" s="118">
        <v>0</v>
      </c>
      <c r="AA42" s="118">
        <v>0</v>
      </c>
      <c r="AB42" s="118">
        <v>0</v>
      </c>
      <c r="AC42" s="118">
        <v>0</v>
      </c>
      <c r="AD42" s="118">
        <v>0</v>
      </c>
      <c r="AE42" s="118">
        <v>0</v>
      </c>
      <c r="AF42" s="118">
        <v>0</v>
      </c>
      <c r="AG42" s="118">
        <v>0</v>
      </c>
      <c r="AH42" s="118">
        <v>0</v>
      </c>
      <c r="AI42" s="118">
        <v>0</v>
      </c>
      <c r="AJ42" s="118"/>
      <c r="AK42" s="118"/>
      <c r="AL42" s="118"/>
      <c r="AM42" s="74">
        <f>'البيان النهائى '!AD39</f>
        <v>14.958333333333334</v>
      </c>
      <c r="AN42" s="75"/>
      <c r="AO42" s="76"/>
      <c r="AP42" s="76"/>
      <c r="AQ42" s="76"/>
      <c r="AR42" s="76">
        <f>'السلف الأجمالية'!E39</f>
        <v>0</v>
      </c>
      <c r="AS42" s="76"/>
      <c r="AT42" s="76"/>
      <c r="AU42" s="87">
        <v>2000</v>
      </c>
      <c r="AV42" s="69"/>
      <c r="AW42" s="69"/>
      <c r="AX42" s="70"/>
      <c r="AY42" s="69"/>
      <c r="AZ42" s="71">
        <f>'كشف المرتبات'!AN37</f>
        <v>947.22222222222229</v>
      </c>
      <c r="BA42" s="99">
        <f>'البيان النهائى '!F39</f>
        <v>-15.166666666666666</v>
      </c>
      <c r="BB42" s="83">
        <f>'البيان النهائى '!R39</f>
        <v>1.8333333333333333</v>
      </c>
      <c r="BC42" s="84">
        <f>'البيان النهائى '!E39</f>
        <v>11</v>
      </c>
      <c r="BD42" s="111">
        <f t="shared" si="0"/>
        <v>-2.3333333333333321</v>
      </c>
      <c r="BE42" s="111">
        <f t="shared" si="1"/>
        <v>66.666666666666671</v>
      </c>
    </row>
    <row r="43" spans="4:57" ht="31.5" customHeight="1" thickBot="1" x14ac:dyDescent="0.25">
      <c r="D43" s="239">
        <v>28</v>
      </c>
      <c r="E43" s="116">
        <v>490</v>
      </c>
      <c r="F43" s="120" t="s">
        <v>216</v>
      </c>
      <c r="G43" s="117" t="s">
        <v>193</v>
      </c>
      <c r="H43" s="118">
        <v>0</v>
      </c>
      <c r="I43" s="118" t="s">
        <v>17</v>
      </c>
      <c r="J43" s="118" t="s">
        <v>17</v>
      </c>
      <c r="K43" s="118" t="s">
        <v>17</v>
      </c>
      <c r="L43" s="118" t="s">
        <v>17</v>
      </c>
      <c r="M43" s="118" t="s">
        <v>17</v>
      </c>
      <c r="N43" s="118" t="s">
        <v>17</v>
      </c>
      <c r="O43" s="118">
        <v>0</v>
      </c>
      <c r="P43" s="118" t="s">
        <v>17</v>
      </c>
      <c r="Q43" s="118" t="s">
        <v>17</v>
      </c>
      <c r="R43" s="118" t="s">
        <v>17</v>
      </c>
      <c r="S43" s="118">
        <v>0</v>
      </c>
      <c r="T43" s="118">
        <v>0</v>
      </c>
      <c r="U43" s="118">
        <v>0</v>
      </c>
      <c r="V43" s="118">
        <v>0</v>
      </c>
      <c r="W43" s="118">
        <v>0</v>
      </c>
      <c r="X43" s="118">
        <v>0</v>
      </c>
      <c r="Y43" s="118">
        <v>0</v>
      </c>
      <c r="Z43" s="118">
        <v>0</v>
      </c>
      <c r="AA43" s="118">
        <v>0</v>
      </c>
      <c r="AB43" s="118">
        <v>0</v>
      </c>
      <c r="AC43" s="118">
        <v>0</v>
      </c>
      <c r="AD43" s="118">
        <v>0</v>
      </c>
      <c r="AE43" s="118">
        <v>0</v>
      </c>
      <c r="AF43" s="118">
        <v>0</v>
      </c>
      <c r="AG43" s="118">
        <v>0</v>
      </c>
      <c r="AH43" s="118">
        <v>0</v>
      </c>
      <c r="AI43" s="118">
        <v>0</v>
      </c>
      <c r="AJ43" s="118"/>
      <c r="AK43" s="118"/>
      <c r="AL43" s="118"/>
      <c r="AM43" s="74">
        <f>'البيان النهائى '!AD40</f>
        <v>10.5</v>
      </c>
      <c r="AN43" s="75"/>
      <c r="AO43" s="76"/>
      <c r="AP43" s="76"/>
      <c r="AQ43" s="76"/>
      <c r="AR43" s="76">
        <f>'السلف الأجمالية'!E40</f>
        <v>0</v>
      </c>
      <c r="AS43" s="76"/>
      <c r="AT43" s="76"/>
      <c r="AU43" s="87">
        <v>1400</v>
      </c>
      <c r="AV43" s="69"/>
      <c r="AW43" s="69"/>
      <c r="AX43" s="70"/>
      <c r="AY43" s="69"/>
      <c r="AZ43" s="71">
        <f>'كشف المرتبات'!AN38</f>
        <v>490</v>
      </c>
      <c r="BA43" s="99">
        <f>'البيان النهائى '!F40</f>
        <v>-17.5</v>
      </c>
      <c r="BB43" s="83">
        <f>'البيان النهائى '!R40</f>
        <v>1.5</v>
      </c>
      <c r="BC43" s="84">
        <f>'البيان النهائى '!E40</f>
        <v>9</v>
      </c>
      <c r="BD43" s="111">
        <f t="shared" si="0"/>
        <v>-7</v>
      </c>
      <c r="BE43" s="111">
        <f t="shared" si="1"/>
        <v>46.666666666666664</v>
      </c>
    </row>
    <row r="44" spans="4:57" ht="31.5" customHeight="1" thickBot="1" x14ac:dyDescent="0.25">
      <c r="D44" s="239">
        <v>29</v>
      </c>
      <c r="E44" s="116">
        <v>241</v>
      </c>
      <c r="F44" s="116" t="s">
        <v>291</v>
      </c>
      <c r="G44" s="117" t="s">
        <v>193</v>
      </c>
      <c r="H44" s="118" t="s">
        <v>17</v>
      </c>
      <c r="I44" s="118" t="s">
        <v>17</v>
      </c>
      <c r="J44" s="118" t="s">
        <v>17</v>
      </c>
      <c r="K44" s="118" t="s">
        <v>17</v>
      </c>
      <c r="L44" s="118">
        <v>0</v>
      </c>
      <c r="M44" s="118" t="s">
        <v>17</v>
      </c>
      <c r="N44" s="118" t="s">
        <v>17</v>
      </c>
      <c r="O44" s="118" t="s">
        <v>17</v>
      </c>
      <c r="P44" s="118" t="s">
        <v>17</v>
      </c>
      <c r="Q44" s="118" t="s">
        <v>17</v>
      </c>
      <c r="R44" s="118">
        <v>60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8">
        <v>0</v>
      </c>
      <c r="AG44" s="118">
        <v>0</v>
      </c>
      <c r="AH44" s="118">
        <v>0</v>
      </c>
      <c r="AI44" s="118">
        <v>0</v>
      </c>
      <c r="AJ44" s="118"/>
      <c r="AK44" s="118"/>
      <c r="AL44" s="118"/>
      <c r="AM44" s="74">
        <f>'البيان النهائى '!AD41</f>
        <v>11.791666666666666</v>
      </c>
      <c r="AN44" s="75"/>
      <c r="AO44" s="76"/>
      <c r="AP44" s="76"/>
      <c r="AQ44" s="76"/>
      <c r="AR44" s="76">
        <f>'السلف الأجمالية'!E41</f>
        <v>0</v>
      </c>
      <c r="AS44" s="76"/>
      <c r="AT44" s="76"/>
      <c r="AU44" s="87">
        <v>1400</v>
      </c>
      <c r="AV44" s="69"/>
      <c r="AW44" s="69"/>
      <c r="AX44" s="70"/>
      <c r="AY44" s="69"/>
      <c r="AZ44" s="71">
        <f>'كشف المرتبات'!AN39</f>
        <v>550.27777777777771</v>
      </c>
      <c r="BA44" s="99">
        <f>'البيان النهائى '!F41</f>
        <v>-16.333333333333336</v>
      </c>
      <c r="BB44" s="83">
        <f>'البيان النهائى '!R41</f>
        <v>1.6666666666666667</v>
      </c>
      <c r="BC44" s="84">
        <f>'البيان النهائى '!E41</f>
        <v>10</v>
      </c>
      <c r="BD44" s="111">
        <f t="shared" si="0"/>
        <v>-4.6666666666666696</v>
      </c>
      <c r="BE44" s="111">
        <f t="shared" si="1"/>
        <v>46.666666666666664</v>
      </c>
    </row>
    <row r="45" spans="4:57" ht="31.5" customHeight="1" thickBot="1" x14ac:dyDescent="0.25">
      <c r="D45" s="239">
        <v>30</v>
      </c>
      <c r="E45" s="116">
        <v>277</v>
      </c>
      <c r="F45" s="121" t="s">
        <v>85</v>
      </c>
      <c r="G45" s="121" t="s">
        <v>193</v>
      </c>
      <c r="H45" s="118" t="s">
        <v>17</v>
      </c>
      <c r="I45" s="118">
        <v>0</v>
      </c>
      <c r="J45" s="118" t="s">
        <v>17</v>
      </c>
      <c r="K45" s="118" t="s">
        <v>17</v>
      </c>
      <c r="L45" s="118">
        <f>-4*60</f>
        <v>-240</v>
      </c>
      <c r="M45" s="118" t="s">
        <v>17</v>
      </c>
      <c r="N45" s="118">
        <v>0</v>
      </c>
      <c r="O45" s="118" t="s">
        <v>17</v>
      </c>
      <c r="P45" s="118">
        <v>0</v>
      </c>
      <c r="Q45" s="118" t="s">
        <v>17</v>
      </c>
      <c r="R45" s="118" t="s">
        <v>17</v>
      </c>
      <c r="S45" s="118">
        <v>0</v>
      </c>
      <c r="T45" s="118">
        <v>0</v>
      </c>
      <c r="U45" s="118">
        <v>0</v>
      </c>
      <c r="V45" s="118">
        <v>0</v>
      </c>
      <c r="W45" s="118">
        <v>0</v>
      </c>
      <c r="X45" s="118">
        <v>0</v>
      </c>
      <c r="Y45" s="118">
        <v>0</v>
      </c>
      <c r="Z45" s="118">
        <v>0</v>
      </c>
      <c r="AA45" s="118">
        <v>0</v>
      </c>
      <c r="AB45" s="118">
        <v>0</v>
      </c>
      <c r="AC45" s="118">
        <v>0</v>
      </c>
      <c r="AD45" s="118">
        <v>0</v>
      </c>
      <c r="AE45" s="118">
        <v>0</v>
      </c>
      <c r="AF45" s="118">
        <v>0</v>
      </c>
      <c r="AG45" s="118">
        <v>0</v>
      </c>
      <c r="AH45" s="118">
        <v>0</v>
      </c>
      <c r="AI45" s="118">
        <v>0</v>
      </c>
      <c r="AJ45" s="118"/>
      <c r="AK45" s="118"/>
      <c r="AL45" s="118"/>
      <c r="AM45" s="74">
        <f>'البيان النهائى '!AD42</f>
        <v>9.3333333333333339</v>
      </c>
      <c r="AN45" s="75"/>
      <c r="AO45" s="76"/>
      <c r="AP45" s="76"/>
      <c r="AQ45" s="76"/>
      <c r="AR45" s="76">
        <f>'السلف الأجمالية'!E42</f>
        <v>0</v>
      </c>
      <c r="AS45" s="76"/>
      <c r="AT45" s="76"/>
      <c r="AU45" s="87">
        <v>1650</v>
      </c>
      <c r="AV45" s="69"/>
      <c r="AW45" s="69"/>
      <c r="AX45" s="70"/>
      <c r="AY45" s="69"/>
      <c r="AZ45" s="71">
        <f>'كشف المرتبات'!AN40</f>
        <v>485.83333333333337</v>
      </c>
      <c r="BA45" s="99">
        <f>'البيان النهائى '!F42</f>
        <v>-18.666666666666664</v>
      </c>
      <c r="BB45" s="83">
        <f>'البيان النهائى '!R42</f>
        <v>1.3333333333333333</v>
      </c>
      <c r="BC45" s="84">
        <f>'البيان النهائى '!E42</f>
        <v>8</v>
      </c>
      <c r="BD45" s="111">
        <f t="shared" si="0"/>
        <v>-9.3333333333333304</v>
      </c>
      <c r="BE45" s="111">
        <f t="shared" si="1"/>
        <v>55</v>
      </c>
    </row>
    <row r="46" spans="4:57" ht="31.5" customHeight="1" thickBot="1" x14ac:dyDescent="0.25">
      <c r="D46" s="239">
        <v>31</v>
      </c>
      <c r="E46" s="116">
        <v>317</v>
      </c>
      <c r="F46" s="120" t="s">
        <v>205</v>
      </c>
      <c r="G46" s="117" t="s">
        <v>193</v>
      </c>
      <c r="H46" s="118">
        <v>0</v>
      </c>
      <c r="I46" s="118" t="s">
        <v>17</v>
      </c>
      <c r="J46" s="118">
        <v>0</v>
      </c>
      <c r="K46" s="118" t="s">
        <v>17</v>
      </c>
      <c r="L46" s="118" t="s">
        <v>17</v>
      </c>
      <c r="M46" s="118">
        <v>0</v>
      </c>
      <c r="N46" s="118">
        <v>0</v>
      </c>
      <c r="O46" s="118" t="s">
        <v>17</v>
      </c>
      <c r="P46" s="118" t="s">
        <v>17</v>
      </c>
      <c r="Q46" s="118" t="s">
        <v>17</v>
      </c>
      <c r="R46" s="118">
        <v>0</v>
      </c>
      <c r="S46" s="118">
        <v>0</v>
      </c>
      <c r="T46" s="118">
        <v>0</v>
      </c>
      <c r="U46" s="118">
        <v>0</v>
      </c>
      <c r="V46" s="118">
        <v>0</v>
      </c>
      <c r="W46" s="118">
        <v>0</v>
      </c>
      <c r="X46" s="118">
        <v>0</v>
      </c>
      <c r="Y46" s="118">
        <v>0</v>
      </c>
      <c r="Z46" s="118">
        <v>0</v>
      </c>
      <c r="AA46" s="118">
        <v>0</v>
      </c>
      <c r="AB46" s="118">
        <v>0</v>
      </c>
      <c r="AC46" s="118">
        <v>0</v>
      </c>
      <c r="AD46" s="118">
        <v>0</v>
      </c>
      <c r="AE46" s="118">
        <v>0</v>
      </c>
      <c r="AF46" s="118">
        <v>0</v>
      </c>
      <c r="AG46" s="118">
        <v>0</v>
      </c>
      <c r="AH46" s="118">
        <v>0</v>
      </c>
      <c r="AI46" s="118">
        <v>0</v>
      </c>
      <c r="AJ46" s="118"/>
      <c r="AK46" s="118"/>
      <c r="AL46" s="118"/>
      <c r="AM46" s="74">
        <f>'البيان النهائى '!AD43</f>
        <v>7</v>
      </c>
      <c r="AN46" s="75"/>
      <c r="AO46" s="76"/>
      <c r="AP46" s="76"/>
      <c r="AQ46" s="76"/>
      <c r="AR46" s="76">
        <f>'السلف الأجمالية'!E43</f>
        <v>0</v>
      </c>
      <c r="AS46" s="76"/>
      <c r="AT46" s="76"/>
      <c r="AU46" s="87">
        <v>1400</v>
      </c>
      <c r="AV46" s="69"/>
      <c r="AW46" s="69"/>
      <c r="AX46" s="70"/>
      <c r="AY46" s="69"/>
      <c r="AZ46" s="71">
        <f>'كشف المرتبات'!AN41</f>
        <v>326.66666666666669</v>
      </c>
      <c r="BA46" s="99">
        <f>'البيان النهائى '!F43</f>
        <v>-21</v>
      </c>
      <c r="BB46" s="83">
        <f>'البيان النهائى '!R43</f>
        <v>1</v>
      </c>
      <c r="BC46" s="84">
        <f>'البيان النهائى '!E43</f>
        <v>6</v>
      </c>
      <c r="BD46" s="111">
        <f t="shared" si="0"/>
        <v>-14</v>
      </c>
      <c r="BE46" s="111">
        <f t="shared" si="1"/>
        <v>46.666666666666664</v>
      </c>
    </row>
    <row r="47" spans="4:57" ht="31.5" customHeight="1" thickBot="1" x14ac:dyDescent="0.25">
      <c r="D47" s="239">
        <v>32</v>
      </c>
      <c r="E47" s="116">
        <v>484</v>
      </c>
      <c r="F47" s="122" t="s">
        <v>257</v>
      </c>
      <c r="G47" s="117" t="s">
        <v>193</v>
      </c>
      <c r="H47" s="118" t="s">
        <v>17</v>
      </c>
      <c r="I47" s="118" t="s">
        <v>17</v>
      </c>
      <c r="J47" s="118" t="s">
        <v>17</v>
      </c>
      <c r="K47" s="118">
        <v>0</v>
      </c>
      <c r="L47" s="118" t="s">
        <v>17</v>
      </c>
      <c r="M47" s="118">
        <v>0</v>
      </c>
      <c r="N47" s="118" t="s">
        <v>17</v>
      </c>
      <c r="O47" s="118">
        <v>0</v>
      </c>
      <c r="P47" s="118" t="s">
        <v>17</v>
      </c>
      <c r="Q47" s="118" t="s">
        <v>17</v>
      </c>
      <c r="R47" s="118" t="s">
        <v>17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8">
        <v>0</v>
      </c>
      <c r="AG47" s="118">
        <v>0</v>
      </c>
      <c r="AH47" s="118">
        <v>0</v>
      </c>
      <c r="AI47" s="118">
        <v>0</v>
      </c>
      <c r="AJ47" s="118"/>
      <c r="AK47" s="118"/>
      <c r="AL47" s="118"/>
      <c r="AM47" s="74">
        <f>'البيان النهائى '!AD44</f>
        <v>9.3333333333333339</v>
      </c>
      <c r="AN47" s="75"/>
      <c r="AO47" s="76"/>
      <c r="AP47" s="76"/>
      <c r="AQ47" s="76"/>
      <c r="AR47" s="76">
        <f>'السلف الأجمالية'!E44</f>
        <v>0</v>
      </c>
      <c r="AS47" s="76"/>
      <c r="AT47" s="76"/>
      <c r="AU47" s="87">
        <v>1400</v>
      </c>
      <c r="AV47" s="69"/>
      <c r="AW47" s="69"/>
      <c r="AX47" s="70"/>
      <c r="AY47" s="69"/>
      <c r="AZ47" s="71">
        <f>'كشف المرتبات'!AN42</f>
        <v>435.55555555555554</v>
      </c>
      <c r="BA47" s="99">
        <f>'البيان النهائى '!F44</f>
        <v>-18.666666666666664</v>
      </c>
      <c r="BB47" s="83">
        <f>'البيان النهائى '!R44</f>
        <v>1.3333333333333333</v>
      </c>
      <c r="BC47" s="84">
        <f>'البيان النهائى '!E44</f>
        <v>8</v>
      </c>
      <c r="BD47" s="111">
        <f t="shared" si="0"/>
        <v>-9.3333333333333304</v>
      </c>
      <c r="BE47" s="111">
        <f t="shared" si="1"/>
        <v>46.666666666666664</v>
      </c>
    </row>
    <row r="48" spans="4:57" ht="31.5" customHeight="1" thickBot="1" x14ac:dyDescent="0.25">
      <c r="D48" s="239">
        <v>33</v>
      </c>
      <c r="E48" s="116">
        <v>445</v>
      </c>
      <c r="F48" s="120" t="s">
        <v>214</v>
      </c>
      <c r="G48" s="117" t="s">
        <v>193</v>
      </c>
      <c r="H48" s="118" t="s">
        <v>17</v>
      </c>
      <c r="I48" s="118" t="s">
        <v>17</v>
      </c>
      <c r="J48" s="118" t="s">
        <v>17</v>
      </c>
      <c r="K48" s="118" t="s">
        <v>17</v>
      </c>
      <c r="L48" s="118" t="s">
        <v>17</v>
      </c>
      <c r="M48" s="118">
        <v>0</v>
      </c>
      <c r="N48" s="118" t="s">
        <v>17</v>
      </c>
      <c r="O48" s="118" t="s">
        <v>17</v>
      </c>
      <c r="P48" s="118" t="s">
        <v>17</v>
      </c>
      <c r="Q48" s="118">
        <v>0</v>
      </c>
      <c r="R48" s="118" t="s">
        <v>17</v>
      </c>
      <c r="S48" s="118">
        <v>0</v>
      </c>
      <c r="T48" s="118">
        <v>0</v>
      </c>
      <c r="U48" s="118">
        <v>0</v>
      </c>
      <c r="V48" s="118">
        <v>0</v>
      </c>
      <c r="W48" s="118">
        <v>0</v>
      </c>
      <c r="X48" s="118">
        <v>0</v>
      </c>
      <c r="Y48" s="118">
        <v>0</v>
      </c>
      <c r="Z48" s="118">
        <v>0</v>
      </c>
      <c r="AA48" s="118">
        <v>0</v>
      </c>
      <c r="AB48" s="118">
        <v>0</v>
      </c>
      <c r="AC48" s="118">
        <v>0</v>
      </c>
      <c r="AD48" s="118">
        <v>0</v>
      </c>
      <c r="AE48" s="118">
        <v>0</v>
      </c>
      <c r="AF48" s="118">
        <v>0</v>
      </c>
      <c r="AG48" s="118">
        <v>0</v>
      </c>
      <c r="AH48" s="118">
        <v>0</v>
      </c>
      <c r="AI48" s="118">
        <v>0</v>
      </c>
      <c r="AJ48" s="118"/>
      <c r="AK48" s="118"/>
      <c r="AL48" s="118"/>
      <c r="AM48" s="74">
        <f>'البيان النهائى '!AD45</f>
        <v>10.5</v>
      </c>
      <c r="AN48" s="75"/>
      <c r="AO48" s="76"/>
      <c r="AP48" s="76"/>
      <c r="AQ48" s="76"/>
      <c r="AR48" s="76">
        <f>'السلف الأجمالية'!E45</f>
        <v>0</v>
      </c>
      <c r="AS48" s="76"/>
      <c r="AT48" s="76"/>
      <c r="AU48" s="87">
        <v>1400</v>
      </c>
      <c r="AV48" s="69"/>
      <c r="AW48" s="69"/>
      <c r="AX48" s="70"/>
      <c r="AY48" s="69"/>
      <c r="AZ48" s="71">
        <f>'كشف المرتبات'!AN43</f>
        <v>490</v>
      </c>
      <c r="BA48" s="99">
        <f>'البيان النهائى '!F45</f>
        <v>-17.5</v>
      </c>
      <c r="BB48" s="83">
        <f>'البيان النهائى '!R45</f>
        <v>1.5</v>
      </c>
      <c r="BC48" s="84">
        <f>'البيان النهائى '!E45</f>
        <v>9</v>
      </c>
      <c r="BD48" s="111">
        <f t="shared" si="0"/>
        <v>-7</v>
      </c>
      <c r="BE48" s="111">
        <f t="shared" si="1"/>
        <v>46.666666666666664</v>
      </c>
    </row>
    <row r="49" spans="4:57" ht="31.5" customHeight="1" thickBot="1" x14ac:dyDescent="0.25">
      <c r="D49" s="239">
        <v>34</v>
      </c>
      <c r="E49" s="116">
        <v>299</v>
      </c>
      <c r="F49" s="120" t="s">
        <v>204</v>
      </c>
      <c r="G49" s="117" t="s">
        <v>193</v>
      </c>
      <c r="H49" s="118" t="s">
        <v>17</v>
      </c>
      <c r="I49" s="118" t="s">
        <v>17</v>
      </c>
      <c r="J49" s="118" t="s">
        <v>17</v>
      </c>
      <c r="K49" s="118" t="s">
        <v>17</v>
      </c>
      <c r="L49" s="118" t="s">
        <v>17</v>
      </c>
      <c r="M49" s="118">
        <v>0</v>
      </c>
      <c r="N49" s="118">
        <v>0</v>
      </c>
      <c r="O49" s="118" t="s">
        <v>17</v>
      </c>
      <c r="P49" s="118" t="s">
        <v>17</v>
      </c>
      <c r="Q49" s="118" t="s">
        <v>17</v>
      </c>
      <c r="R49" s="118" t="s">
        <v>17</v>
      </c>
      <c r="S49" s="118">
        <v>0</v>
      </c>
      <c r="T49" s="118">
        <v>0</v>
      </c>
      <c r="U49" s="118">
        <v>0</v>
      </c>
      <c r="V49" s="118">
        <v>0</v>
      </c>
      <c r="W49" s="118">
        <v>0</v>
      </c>
      <c r="X49" s="118">
        <v>0</v>
      </c>
      <c r="Y49" s="118">
        <v>0</v>
      </c>
      <c r="Z49" s="118">
        <v>0</v>
      </c>
      <c r="AA49" s="118">
        <v>0</v>
      </c>
      <c r="AB49" s="118">
        <v>0</v>
      </c>
      <c r="AC49" s="118">
        <v>0</v>
      </c>
      <c r="AD49" s="118">
        <v>0</v>
      </c>
      <c r="AE49" s="118">
        <v>0</v>
      </c>
      <c r="AF49" s="118">
        <v>0</v>
      </c>
      <c r="AG49" s="118">
        <v>0</v>
      </c>
      <c r="AH49" s="118">
        <v>0</v>
      </c>
      <c r="AI49" s="118">
        <v>0</v>
      </c>
      <c r="AJ49" s="118"/>
      <c r="AK49" s="118"/>
      <c r="AL49" s="118"/>
      <c r="AM49" s="74">
        <f>'البيان النهائى '!AD46</f>
        <v>10.5</v>
      </c>
      <c r="AN49" s="75"/>
      <c r="AO49" s="76"/>
      <c r="AP49" s="76"/>
      <c r="AQ49" s="76"/>
      <c r="AR49" s="76">
        <f>'السلف الأجمالية'!E46</f>
        <v>0</v>
      </c>
      <c r="AS49" s="76"/>
      <c r="AT49" s="76"/>
      <c r="AU49" s="87">
        <v>1500</v>
      </c>
      <c r="AV49" s="69"/>
      <c r="AW49" s="69"/>
      <c r="AX49" s="70"/>
      <c r="AY49" s="69"/>
      <c r="AZ49" s="71">
        <f>'كشف المرتبات'!AN44</f>
        <v>525</v>
      </c>
      <c r="BA49" s="99">
        <f>'البيان النهائى '!F46</f>
        <v>-17.5</v>
      </c>
      <c r="BB49" s="83">
        <f>'البيان النهائى '!R46</f>
        <v>1.5</v>
      </c>
      <c r="BC49" s="84">
        <f>'البيان النهائى '!E46</f>
        <v>9</v>
      </c>
      <c r="BD49" s="111">
        <f t="shared" si="0"/>
        <v>-7</v>
      </c>
      <c r="BE49" s="111">
        <f t="shared" si="1"/>
        <v>50</v>
      </c>
    </row>
    <row r="50" spans="4:57" ht="31.5" customHeight="1" thickBot="1" x14ac:dyDescent="0.25">
      <c r="D50" s="239">
        <v>35</v>
      </c>
      <c r="E50" s="116">
        <v>291</v>
      </c>
      <c r="F50" s="120" t="s">
        <v>200</v>
      </c>
      <c r="G50" s="117" t="s">
        <v>193</v>
      </c>
      <c r="H50" s="118" t="s">
        <v>17</v>
      </c>
      <c r="I50" s="118" t="s">
        <v>17</v>
      </c>
      <c r="J50" s="118" t="s">
        <v>17</v>
      </c>
      <c r="K50" s="118" t="s">
        <v>17</v>
      </c>
      <c r="L50" s="118" t="s">
        <v>17</v>
      </c>
      <c r="M50" s="118">
        <v>0</v>
      </c>
      <c r="N50" s="118">
        <v>0</v>
      </c>
      <c r="O50" s="118" t="s">
        <v>17</v>
      </c>
      <c r="P50" s="118" t="s">
        <v>17</v>
      </c>
      <c r="Q50" s="118" t="s">
        <v>17</v>
      </c>
      <c r="R50" s="118" t="s">
        <v>17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18">
        <v>0</v>
      </c>
      <c r="Y50" s="118">
        <v>0</v>
      </c>
      <c r="Z50" s="118">
        <v>0</v>
      </c>
      <c r="AA50" s="118">
        <v>0</v>
      </c>
      <c r="AB50" s="118">
        <v>0</v>
      </c>
      <c r="AC50" s="118">
        <v>0</v>
      </c>
      <c r="AD50" s="118">
        <v>0</v>
      </c>
      <c r="AE50" s="118">
        <v>0</v>
      </c>
      <c r="AF50" s="118">
        <v>0</v>
      </c>
      <c r="AG50" s="118">
        <v>0</v>
      </c>
      <c r="AH50" s="118">
        <v>0</v>
      </c>
      <c r="AI50" s="118">
        <v>0</v>
      </c>
      <c r="AJ50" s="118"/>
      <c r="AK50" s="118"/>
      <c r="AL50" s="118"/>
      <c r="AM50" s="74">
        <f>'البيان النهائى '!AD47</f>
        <v>10.5</v>
      </c>
      <c r="AN50" s="75"/>
      <c r="AO50" s="76"/>
      <c r="AP50" s="76"/>
      <c r="AQ50" s="76"/>
      <c r="AR50" s="76">
        <f>'السلف الأجمالية'!E47</f>
        <v>0</v>
      </c>
      <c r="AS50" s="76"/>
      <c r="AT50" s="76"/>
      <c r="AU50" s="87">
        <v>1500</v>
      </c>
      <c r="AV50" s="69"/>
      <c r="AW50" s="69"/>
      <c r="AX50" s="70"/>
      <c r="AY50" s="69"/>
      <c r="AZ50" s="71">
        <f>'كشف المرتبات'!AN45</f>
        <v>525</v>
      </c>
      <c r="BA50" s="99">
        <f>'البيان النهائى '!F47</f>
        <v>-17.5</v>
      </c>
      <c r="BB50" s="83">
        <f>'البيان النهائى '!R47</f>
        <v>1.5</v>
      </c>
      <c r="BC50" s="84">
        <f>'البيان النهائى '!E47</f>
        <v>9</v>
      </c>
      <c r="BD50" s="111">
        <f t="shared" si="0"/>
        <v>-7</v>
      </c>
      <c r="BE50" s="111">
        <f t="shared" si="1"/>
        <v>50</v>
      </c>
    </row>
    <row r="51" spans="4:57" ht="31.5" customHeight="1" thickBot="1" x14ac:dyDescent="0.25">
      <c r="D51" s="239">
        <v>36</v>
      </c>
      <c r="E51" s="116">
        <v>284</v>
      </c>
      <c r="F51" s="120" t="s">
        <v>194</v>
      </c>
      <c r="G51" s="117" t="s">
        <v>193</v>
      </c>
      <c r="H51" s="118" t="s">
        <v>17</v>
      </c>
      <c r="I51" s="118" t="s">
        <v>17</v>
      </c>
      <c r="J51" s="118" t="s">
        <v>17</v>
      </c>
      <c r="K51" s="118" t="s">
        <v>17</v>
      </c>
      <c r="L51" s="118" t="s">
        <v>17</v>
      </c>
      <c r="M51" s="118">
        <v>0</v>
      </c>
      <c r="N51" s="118" t="s">
        <v>17</v>
      </c>
      <c r="O51" s="118" t="s">
        <v>17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18">
        <v>0</v>
      </c>
      <c r="Z51" s="118">
        <v>0</v>
      </c>
      <c r="AA51" s="118">
        <v>0</v>
      </c>
      <c r="AB51" s="118">
        <v>0</v>
      </c>
      <c r="AC51" s="118">
        <v>0</v>
      </c>
      <c r="AD51" s="118">
        <v>0</v>
      </c>
      <c r="AE51" s="118">
        <v>0</v>
      </c>
      <c r="AF51" s="118">
        <v>0</v>
      </c>
      <c r="AG51" s="118">
        <v>0</v>
      </c>
      <c r="AH51" s="118">
        <v>0</v>
      </c>
      <c r="AI51" s="118">
        <v>0</v>
      </c>
      <c r="AJ51" s="118"/>
      <c r="AK51" s="118"/>
      <c r="AL51" s="118"/>
      <c r="AM51" s="74">
        <f>'البيان النهائى '!AD48</f>
        <v>8.1666666666666661</v>
      </c>
      <c r="AN51" s="75"/>
      <c r="AO51" s="76"/>
      <c r="AP51" s="76"/>
      <c r="AQ51" s="76"/>
      <c r="AR51" s="76">
        <f>'السلف الأجمالية'!E48</f>
        <v>0</v>
      </c>
      <c r="AS51" s="76"/>
      <c r="AT51" s="76">
        <v>1.75</v>
      </c>
      <c r="AU51" s="87">
        <v>1450</v>
      </c>
      <c r="AV51" s="69"/>
      <c r="AW51" s="69"/>
      <c r="AX51" s="70"/>
      <c r="AY51" s="69"/>
      <c r="AZ51" s="71">
        <f>'كشف المرتبات'!AN46</f>
        <v>479.30555555555566</v>
      </c>
      <c r="BA51" s="99">
        <f>'البيان النهائى '!F48</f>
        <v>-19.833333333333336</v>
      </c>
      <c r="BB51" s="83">
        <f>'البيان النهائى '!R48</f>
        <v>1.1666666666666667</v>
      </c>
      <c r="BC51" s="84">
        <f>'البيان النهائى '!E48</f>
        <v>7</v>
      </c>
      <c r="BD51" s="111">
        <f t="shared" si="0"/>
        <v>-11.66666666666667</v>
      </c>
      <c r="BE51" s="111">
        <f t="shared" si="1"/>
        <v>48.333333333333336</v>
      </c>
    </row>
    <row r="52" spans="4:57" ht="31.5" customHeight="1" thickBot="1" x14ac:dyDescent="0.25">
      <c r="D52" s="239">
        <v>37</v>
      </c>
      <c r="E52" s="116" t="s">
        <v>261</v>
      </c>
      <c r="F52" s="120" t="s">
        <v>296</v>
      </c>
      <c r="G52" s="117" t="s">
        <v>193</v>
      </c>
      <c r="H52" s="118">
        <v>0</v>
      </c>
      <c r="I52" s="118">
        <v>0</v>
      </c>
      <c r="J52" s="118" t="s">
        <v>17</v>
      </c>
      <c r="K52" s="118" t="s">
        <v>17</v>
      </c>
      <c r="L52" s="118" t="s">
        <v>17</v>
      </c>
      <c r="M52" s="118">
        <v>0</v>
      </c>
      <c r="N52" s="118" t="s">
        <v>17</v>
      </c>
      <c r="O52" s="118" t="s">
        <v>17</v>
      </c>
      <c r="P52" s="118" t="s">
        <v>17</v>
      </c>
      <c r="Q52" s="118" t="s">
        <v>17</v>
      </c>
      <c r="R52" s="118" t="s">
        <v>17</v>
      </c>
      <c r="S52" s="118">
        <v>0</v>
      </c>
      <c r="T52" s="118">
        <v>0</v>
      </c>
      <c r="U52" s="118">
        <v>0</v>
      </c>
      <c r="V52" s="118">
        <v>0</v>
      </c>
      <c r="W52" s="118">
        <v>0</v>
      </c>
      <c r="X52" s="118">
        <v>0</v>
      </c>
      <c r="Y52" s="118">
        <v>0</v>
      </c>
      <c r="Z52" s="118">
        <v>0</v>
      </c>
      <c r="AA52" s="118">
        <v>0</v>
      </c>
      <c r="AB52" s="118">
        <v>0</v>
      </c>
      <c r="AC52" s="118">
        <v>0</v>
      </c>
      <c r="AD52" s="118">
        <v>0</v>
      </c>
      <c r="AE52" s="118">
        <v>0</v>
      </c>
      <c r="AF52" s="118">
        <v>0</v>
      </c>
      <c r="AG52" s="118">
        <v>0</v>
      </c>
      <c r="AH52" s="118">
        <v>0</v>
      </c>
      <c r="AI52" s="118">
        <v>0</v>
      </c>
      <c r="AJ52" s="118"/>
      <c r="AK52" s="118"/>
      <c r="AL52" s="118"/>
      <c r="AM52" s="74">
        <f>'البيان النهائى '!AD49</f>
        <v>9.3333333333333339</v>
      </c>
      <c r="AN52" s="75"/>
      <c r="AO52" s="76"/>
      <c r="AP52" s="76"/>
      <c r="AQ52" s="76"/>
      <c r="AR52" s="76">
        <f>'السلف الأجمالية'!E49</f>
        <v>0</v>
      </c>
      <c r="AS52" s="76"/>
      <c r="AT52" s="76"/>
      <c r="AU52" s="87">
        <v>1400</v>
      </c>
      <c r="AV52" s="69"/>
      <c r="AW52" s="69"/>
      <c r="AX52" s="70"/>
      <c r="AY52" s="69"/>
      <c r="AZ52" s="71">
        <f>'كشف المرتبات'!AN47</f>
        <v>435.55555555555554</v>
      </c>
      <c r="BA52" s="99">
        <f>'البيان النهائى '!F49</f>
        <v>-18.666666666666664</v>
      </c>
      <c r="BB52" s="83">
        <f>'البيان النهائى '!R49</f>
        <v>1.3333333333333333</v>
      </c>
      <c r="BC52" s="84">
        <f>'البيان النهائى '!E49</f>
        <v>8</v>
      </c>
      <c r="BD52" s="111">
        <f t="shared" si="0"/>
        <v>-9.3333333333333304</v>
      </c>
      <c r="BE52" s="111">
        <f t="shared" si="1"/>
        <v>46.666666666666664</v>
      </c>
    </row>
    <row r="53" spans="4:57" ht="31.5" customHeight="1" thickBot="1" x14ac:dyDescent="0.25">
      <c r="D53" s="239">
        <v>38</v>
      </c>
      <c r="E53" s="116">
        <v>286</v>
      </c>
      <c r="F53" s="120" t="s">
        <v>195</v>
      </c>
      <c r="G53" s="117" t="s">
        <v>193</v>
      </c>
      <c r="H53" s="118">
        <v>0</v>
      </c>
      <c r="I53" s="118">
        <v>0</v>
      </c>
      <c r="J53" s="118" t="s">
        <v>17</v>
      </c>
      <c r="K53" s="118" t="s">
        <v>17</v>
      </c>
      <c r="L53" s="118" t="s">
        <v>17</v>
      </c>
      <c r="M53" s="118" t="s">
        <v>17</v>
      </c>
      <c r="N53" s="118">
        <v>0</v>
      </c>
      <c r="O53" s="118" t="s">
        <v>17</v>
      </c>
      <c r="P53" s="118" t="s">
        <v>17</v>
      </c>
      <c r="Q53" s="118" t="s">
        <v>17</v>
      </c>
      <c r="R53" s="118" t="s">
        <v>17</v>
      </c>
      <c r="S53" s="118">
        <v>0</v>
      </c>
      <c r="T53" s="118">
        <v>0</v>
      </c>
      <c r="U53" s="118">
        <v>0</v>
      </c>
      <c r="V53" s="118">
        <v>0</v>
      </c>
      <c r="W53" s="118">
        <v>0</v>
      </c>
      <c r="X53" s="118">
        <v>0</v>
      </c>
      <c r="Y53" s="118">
        <v>0</v>
      </c>
      <c r="Z53" s="118">
        <v>0</v>
      </c>
      <c r="AA53" s="118">
        <v>0</v>
      </c>
      <c r="AB53" s="118">
        <v>0</v>
      </c>
      <c r="AC53" s="118">
        <v>0</v>
      </c>
      <c r="AD53" s="118">
        <v>0</v>
      </c>
      <c r="AE53" s="118">
        <v>0</v>
      </c>
      <c r="AF53" s="118">
        <v>0</v>
      </c>
      <c r="AG53" s="118">
        <v>0</v>
      </c>
      <c r="AH53" s="118">
        <v>0</v>
      </c>
      <c r="AI53" s="118">
        <v>0</v>
      </c>
      <c r="AJ53" s="118"/>
      <c r="AK53" s="118"/>
      <c r="AL53" s="118"/>
      <c r="AM53" s="74">
        <f>'البيان النهائى '!AD50</f>
        <v>9.3333333333333339</v>
      </c>
      <c r="AN53" s="75"/>
      <c r="AO53" s="76"/>
      <c r="AP53" s="76"/>
      <c r="AQ53" s="76"/>
      <c r="AR53" s="76">
        <f>'السلف الأجمالية'!E50</f>
        <v>0</v>
      </c>
      <c r="AS53" s="76"/>
      <c r="AT53" s="76"/>
      <c r="AU53" s="87">
        <v>1500</v>
      </c>
      <c r="AV53" s="69"/>
      <c r="AW53" s="69"/>
      <c r="AX53" s="70"/>
      <c r="AY53" s="69"/>
      <c r="AZ53" s="71">
        <f>'كشف المرتبات'!AN48</f>
        <v>466.66666666666663</v>
      </c>
      <c r="BA53" s="99">
        <f>'البيان النهائى '!F50</f>
        <v>-18.666666666666664</v>
      </c>
      <c r="BB53" s="83">
        <f>'البيان النهائى '!R50</f>
        <v>1.3333333333333333</v>
      </c>
      <c r="BC53" s="84">
        <f>'البيان النهائى '!E50</f>
        <v>8</v>
      </c>
      <c r="BD53" s="111">
        <f t="shared" si="0"/>
        <v>-9.3333333333333304</v>
      </c>
      <c r="BE53" s="111">
        <f t="shared" si="1"/>
        <v>50</v>
      </c>
    </row>
    <row r="54" spans="4:57" ht="31.5" customHeight="1" thickBot="1" x14ac:dyDescent="0.25">
      <c r="D54" s="239">
        <v>39</v>
      </c>
      <c r="E54" s="116" t="s">
        <v>266</v>
      </c>
      <c r="F54" s="120" t="s">
        <v>254</v>
      </c>
      <c r="G54" s="117" t="s">
        <v>193</v>
      </c>
      <c r="H54" s="118" t="s">
        <v>17</v>
      </c>
      <c r="I54" s="118" t="s">
        <v>17</v>
      </c>
      <c r="J54" s="118" t="s">
        <v>17</v>
      </c>
      <c r="K54" s="118" t="s">
        <v>17</v>
      </c>
      <c r="L54" s="118" t="s">
        <v>17</v>
      </c>
      <c r="M54" s="118">
        <v>0</v>
      </c>
      <c r="N54" s="118" t="s">
        <v>17</v>
      </c>
      <c r="O54" s="118">
        <v>0</v>
      </c>
      <c r="P54" s="118" t="s">
        <v>17</v>
      </c>
      <c r="Q54" s="118" t="s">
        <v>17</v>
      </c>
      <c r="R54" s="118" t="s">
        <v>17</v>
      </c>
      <c r="S54" s="118">
        <v>0</v>
      </c>
      <c r="T54" s="118">
        <v>0</v>
      </c>
      <c r="U54" s="118">
        <v>0</v>
      </c>
      <c r="V54" s="118">
        <v>0</v>
      </c>
      <c r="W54" s="118">
        <v>0</v>
      </c>
      <c r="X54" s="118">
        <v>0</v>
      </c>
      <c r="Y54" s="118">
        <v>0</v>
      </c>
      <c r="Z54" s="118">
        <v>0</v>
      </c>
      <c r="AA54" s="118">
        <v>0</v>
      </c>
      <c r="AB54" s="118">
        <v>0</v>
      </c>
      <c r="AC54" s="118">
        <v>0</v>
      </c>
      <c r="AD54" s="118">
        <v>0</v>
      </c>
      <c r="AE54" s="118">
        <v>0</v>
      </c>
      <c r="AF54" s="118">
        <v>0</v>
      </c>
      <c r="AG54" s="118">
        <v>0</v>
      </c>
      <c r="AH54" s="118">
        <v>0</v>
      </c>
      <c r="AI54" s="118">
        <v>0</v>
      </c>
      <c r="AJ54" s="118"/>
      <c r="AK54" s="118"/>
      <c r="AL54" s="118"/>
      <c r="AM54" s="74">
        <f>'البيان النهائى '!AD51</f>
        <v>10.5</v>
      </c>
      <c r="AN54" s="75"/>
      <c r="AO54" s="76"/>
      <c r="AP54" s="76"/>
      <c r="AQ54" s="76"/>
      <c r="AR54" s="76">
        <f>'السلف الأجمالية'!E51</f>
        <v>0</v>
      </c>
      <c r="AS54" s="76"/>
      <c r="AT54" s="76"/>
      <c r="AU54" s="87">
        <v>1400</v>
      </c>
      <c r="AV54" s="69"/>
      <c r="AW54" s="69"/>
      <c r="AX54" s="70"/>
      <c r="AY54" s="69"/>
      <c r="AZ54" s="71">
        <f>'كشف المرتبات'!AN49</f>
        <v>490</v>
      </c>
      <c r="BA54" s="99">
        <f>'البيان النهائى '!F51</f>
        <v>-17.5</v>
      </c>
      <c r="BB54" s="83">
        <f>'البيان النهائى '!R51</f>
        <v>1.5</v>
      </c>
      <c r="BC54" s="84">
        <f>'البيان النهائى '!E51</f>
        <v>9</v>
      </c>
      <c r="BD54" s="111">
        <f t="shared" si="0"/>
        <v>-7</v>
      </c>
      <c r="BE54" s="111">
        <f t="shared" si="1"/>
        <v>46.666666666666664</v>
      </c>
    </row>
    <row r="55" spans="4:57" ht="31.5" customHeight="1" thickBot="1" x14ac:dyDescent="0.25">
      <c r="D55" s="239">
        <v>40</v>
      </c>
      <c r="E55" s="116">
        <v>548</v>
      </c>
      <c r="F55" s="120" t="s">
        <v>220</v>
      </c>
      <c r="G55" s="117" t="s">
        <v>249</v>
      </c>
      <c r="H55" s="118" t="s">
        <v>17</v>
      </c>
      <c r="I55" s="118">
        <v>60</v>
      </c>
      <c r="J55" s="118" t="s">
        <v>17</v>
      </c>
      <c r="K55" s="118" t="s">
        <v>17</v>
      </c>
      <c r="L55" s="118" t="s">
        <v>17</v>
      </c>
      <c r="M55" s="118">
        <v>0</v>
      </c>
      <c r="N55" s="118">
        <v>0</v>
      </c>
      <c r="O55" s="118" t="s">
        <v>17</v>
      </c>
      <c r="P55" s="118">
        <v>0</v>
      </c>
      <c r="Q55" s="118" t="s">
        <v>17</v>
      </c>
      <c r="R55" s="118" t="s">
        <v>17</v>
      </c>
      <c r="S55" s="118">
        <v>0</v>
      </c>
      <c r="T55" s="118">
        <v>0</v>
      </c>
      <c r="U55" s="118">
        <v>0</v>
      </c>
      <c r="V55" s="118">
        <v>0</v>
      </c>
      <c r="W55" s="118">
        <v>0</v>
      </c>
      <c r="X55" s="118">
        <v>0</v>
      </c>
      <c r="Y55" s="118">
        <v>0</v>
      </c>
      <c r="Z55" s="118">
        <v>0</v>
      </c>
      <c r="AA55" s="118">
        <v>0</v>
      </c>
      <c r="AB55" s="118">
        <v>0</v>
      </c>
      <c r="AC55" s="118">
        <v>0</v>
      </c>
      <c r="AD55" s="118">
        <v>0</v>
      </c>
      <c r="AE55" s="118">
        <v>0</v>
      </c>
      <c r="AF55" s="118">
        <v>0</v>
      </c>
      <c r="AG55" s="118">
        <v>0</v>
      </c>
      <c r="AH55" s="118">
        <v>0</v>
      </c>
      <c r="AI55" s="118">
        <v>0</v>
      </c>
      <c r="AJ55" s="118"/>
      <c r="AK55" s="118"/>
      <c r="AL55" s="118"/>
      <c r="AM55" s="74">
        <f>'البيان النهائى '!AD52</f>
        <v>9.4583333333333339</v>
      </c>
      <c r="AN55" s="75"/>
      <c r="AO55" s="76"/>
      <c r="AP55" s="76"/>
      <c r="AQ55" s="76"/>
      <c r="AR55" s="76">
        <f>'السلف الأجمالية'!E52</f>
        <v>0</v>
      </c>
      <c r="AS55" s="76"/>
      <c r="AT55" s="76"/>
      <c r="AU55" s="87">
        <v>4500</v>
      </c>
      <c r="AV55" s="69"/>
      <c r="AW55" s="69"/>
      <c r="AX55" s="70"/>
      <c r="AY55" s="69"/>
      <c r="AZ55" s="71">
        <f>'كشف المرتبات'!AN50</f>
        <v>1418.75</v>
      </c>
      <c r="BA55" s="99">
        <f>'البيان النهائى '!F52</f>
        <v>-18.666666666666664</v>
      </c>
      <c r="BB55" s="83">
        <f>'البيان النهائى '!R52</f>
        <v>1.3333333333333333</v>
      </c>
      <c r="BC55" s="84">
        <f>'البيان النهائى '!E52</f>
        <v>8</v>
      </c>
      <c r="BD55" s="111">
        <f t="shared" si="0"/>
        <v>-9.3333333333333304</v>
      </c>
      <c r="BE55" s="111">
        <f t="shared" si="1"/>
        <v>150</v>
      </c>
    </row>
    <row r="56" spans="4:57" ht="31.5" customHeight="1" thickBot="1" x14ac:dyDescent="0.25">
      <c r="D56" s="239">
        <v>41</v>
      </c>
      <c r="E56" s="116">
        <v>295</v>
      </c>
      <c r="F56" s="120" t="s">
        <v>202</v>
      </c>
      <c r="G56" s="117" t="s">
        <v>193</v>
      </c>
      <c r="H56" s="118" t="s">
        <v>17</v>
      </c>
      <c r="I56" s="118" t="s">
        <v>17</v>
      </c>
      <c r="J56" s="118" t="s">
        <v>17</v>
      </c>
      <c r="K56" s="118" t="s">
        <v>17</v>
      </c>
      <c r="L56" s="118" t="s">
        <v>17</v>
      </c>
      <c r="M56" s="118">
        <v>0</v>
      </c>
      <c r="N56" s="118" t="s">
        <v>17</v>
      </c>
      <c r="O56" s="118">
        <v>0</v>
      </c>
      <c r="P56" s="118" t="s">
        <v>17</v>
      </c>
      <c r="Q56" s="118" t="s">
        <v>17</v>
      </c>
      <c r="R56" s="118" t="s">
        <v>17</v>
      </c>
      <c r="S56" s="118">
        <v>0</v>
      </c>
      <c r="T56" s="118">
        <v>0</v>
      </c>
      <c r="U56" s="118">
        <v>0</v>
      </c>
      <c r="V56" s="118">
        <v>0</v>
      </c>
      <c r="W56" s="118">
        <v>0</v>
      </c>
      <c r="X56" s="118">
        <v>0</v>
      </c>
      <c r="Y56" s="118">
        <v>0</v>
      </c>
      <c r="Z56" s="118">
        <v>0</v>
      </c>
      <c r="AA56" s="118">
        <v>0</v>
      </c>
      <c r="AB56" s="118">
        <v>0</v>
      </c>
      <c r="AC56" s="118">
        <v>0</v>
      </c>
      <c r="AD56" s="118">
        <v>0</v>
      </c>
      <c r="AE56" s="118">
        <v>0</v>
      </c>
      <c r="AF56" s="118">
        <v>0</v>
      </c>
      <c r="AG56" s="118">
        <v>0</v>
      </c>
      <c r="AH56" s="118">
        <v>0</v>
      </c>
      <c r="AI56" s="118">
        <v>0</v>
      </c>
      <c r="AJ56" s="118"/>
      <c r="AK56" s="118"/>
      <c r="AL56" s="118"/>
      <c r="AM56" s="74">
        <f>'البيان النهائى '!AD53</f>
        <v>10.5</v>
      </c>
      <c r="AN56" s="75"/>
      <c r="AO56" s="76"/>
      <c r="AP56" s="76"/>
      <c r="AQ56" s="76"/>
      <c r="AR56" s="76">
        <f>'السلف الأجمالية'!E53</f>
        <v>0</v>
      </c>
      <c r="AS56" s="76"/>
      <c r="AT56" s="76"/>
      <c r="AU56" s="87">
        <v>2150</v>
      </c>
      <c r="AV56" s="69"/>
      <c r="AW56" s="69"/>
      <c r="AX56" s="70"/>
      <c r="AY56" s="69"/>
      <c r="AZ56" s="71">
        <f>'كشف المرتبات'!AN51</f>
        <v>752.5</v>
      </c>
      <c r="BA56" s="99">
        <f>'البيان النهائى '!F53</f>
        <v>-17.5</v>
      </c>
      <c r="BB56" s="83">
        <f>'البيان النهائى '!R53</f>
        <v>1.5</v>
      </c>
      <c r="BC56" s="84">
        <f>'البيان النهائى '!E53</f>
        <v>9</v>
      </c>
      <c r="BD56" s="111">
        <f t="shared" si="0"/>
        <v>-7</v>
      </c>
      <c r="BE56" s="111">
        <f t="shared" si="1"/>
        <v>71.666666666666671</v>
      </c>
    </row>
    <row r="57" spans="4:57" ht="31.5" customHeight="1" thickBot="1" x14ac:dyDescent="0.25">
      <c r="D57" s="239">
        <v>42</v>
      </c>
      <c r="E57" s="116">
        <v>297</v>
      </c>
      <c r="F57" s="120" t="s">
        <v>203</v>
      </c>
      <c r="G57" s="117" t="s">
        <v>193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18" t="s">
        <v>17</v>
      </c>
      <c r="O57" s="118" t="s">
        <v>17</v>
      </c>
      <c r="P57" s="118" t="s">
        <v>17</v>
      </c>
      <c r="Q57" s="118" t="s">
        <v>17</v>
      </c>
      <c r="R57" s="118" t="s">
        <v>17</v>
      </c>
      <c r="S57" s="118">
        <v>0</v>
      </c>
      <c r="T57" s="118">
        <v>0</v>
      </c>
      <c r="U57" s="118">
        <v>0</v>
      </c>
      <c r="V57" s="118">
        <v>0</v>
      </c>
      <c r="W57" s="118">
        <v>0</v>
      </c>
      <c r="X57" s="118">
        <v>0</v>
      </c>
      <c r="Y57" s="118">
        <v>0</v>
      </c>
      <c r="Z57" s="118">
        <v>0</v>
      </c>
      <c r="AA57" s="118">
        <v>0</v>
      </c>
      <c r="AB57" s="118">
        <v>0</v>
      </c>
      <c r="AC57" s="118">
        <v>0</v>
      </c>
      <c r="AD57" s="118">
        <v>0</v>
      </c>
      <c r="AE57" s="118">
        <v>0</v>
      </c>
      <c r="AF57" s="118">
        <v>0</v>
      </c>
      <c r="AG57" s="118">
        <v>0</v>
      </c>
      <c r="AH57" s="118">
        <v>0</v>
      </c>
      <c r="AI57" s="118">
        <v>0</v>
      </c>
      <c r="AJ57" s="118"/>
      <c r="AK57" s="118"/>
      <c r="AL57" s="118"/>
      <c r="AM57" s="74">
        <f>'البيان النهائى '!AD54</f>
        <v>5.833333333333333</v>
      </c>
      <c r="AN57" s="75"/>
      <c r="AO57" s="76"/>
      <c r="AP57" s="76"/>
      <c r="AQ57" s="76"/>
      <c r="AR57" s="76">
        <f>'السلف الأجمالية'!E54</f>
        <v>0</v>
      </c>
      <c r="AS57" s="76"/>
      <c r="AT57" s="76"/>
      <c r="AU57" s="87">
        <v>1500</v>
      </c>
      <c r="AV57" s="69"/>
      <c r="AW57" s="69"/>
      <c r="AX57" s="70"/>
      <c r="AY57" s="69"/>
      <c r="AZ57" s="71">
        <f>'كشف المرتبات'!AN52</f>
        <v>291.66666666666669</v>
      </c>
      <c r="BA57" s="99">
        <f>'البيان النهائى '!F54</f>
        <v>-22.166666666666668</v>
      </c>
      <c r="BB57" s="83">
        <f>'البيان النهائى '!R54</f>
        <v>0.83333333333333337</v>
      </c>
      <c r="BC57" s="84">
        <f>'البيان النهائى '!E54</f>
        <v>5</v>
      </c>
      <c r="BD57" s="111">
        <f t="shared" si="0"/>
        <v>-16.333333333333336</v>
      </c>
      <c r="BE57" s="111">
        <f t="shared" si="1"/>
        <v>50</v>
      </c>
    </row>
    <row r="58" spans="4:57" ht="31.5" customHeight="1" thickBot="1" x14ac:dyDescent="0.25">
      <c r="D58" s="239">
        <v>43</v>
      </c>
      <c r="E58" s="116">
        <v>285</v>
      </c>
      <c r="F58" s="120" t="s">
        <v>196</v>
      </c>
      <c r="G58" s="117" t="s">
        <v>229</v>
      </c>
      <c r="H58" s="118" t="s">
        <v>17</v>
      </c>
      <c r="I58" s="118" t="s">
        <v>17</v>
      </c>
      <c r="J58" s="118" t="s">
        <v>17</v>
      </c>
      <c r="K58" s="118" t="s">
        <v>17</v>
      </c>
      <c r="L58" s="118" t="s">
        <v>17</v>
      </c>
      <c r="M58" s="118">
        <v>0</v>
      </c>
      <c r="N58" s="118" t="s">
        <v>17</v>
      </c>
      <c r="O58" s="118" t="s">
        <v>17</v>
      </c>
      <c r="P58" s="118" t="s">
        <v>17</v>
      </c>
      <c r="Q58" s="118" t="s">
        <v>17</v>
      </c>
      <c r="R58" s="118" t="s">
        <v>17</v>
      </c>
      <c r="S58" s="118">
        <v>0</v>
      </c>
      <c r="T58" s="118">
        <v>0</v>
      </c>
      <c r="U58" s="118">
        <v>0</v>
      </c>
      <c r="V58" s="118">
        <v>0</v>
      </c>
      <c r="W58" s="118">
        <v>0</v>
      </c>
      <c r="X58" s="118">
        <v>0</v>
      </c>
      <c r="Y58" s="118">
        <v>0</v>
      </c>
      <c r="Z58" s="118">
        <v>0</v>
      </c>
      <c r="AA58" s="118">
        <v>0</v>
      </c>
      <c r="AB58" s="118">
        <v>0</v>
      </c>
      <c r="AC58" s="118">
        <v>0</v>
      </c>
      <c r="AD58" s="118">
        <v>0</v>
      </c>
      <c r="AE58" s="118">
        <v>0</v>
      </c>
      <c r="AF58" s="118">
        <v>0</v>
      </c>
      <c r="AG58" s="118">
        <v>0</v>
      </c>
      <c r="AH58" s="118">
        <v>0</v>
      </c>
      <c r="AI58" s="118">
        <v>0</v>
      </c>
      <c r="AJ58" s="118"/>
      <c r="AK58" s="118"/>
      <c r="AL58" s="118"/>
      <c r="AM58" s="74">
        <f>'البيان النهائى '!AD55</f>
        <v>11.666666666666666</v>
      </c>
      <c r="AN58" s="75"/>
      <c r="AO58" s="76"/>
      <c r="AP58" s="76"/>
      <c r="AQ58" s="76"/>
      <c r="AR58" s="76">
        <f>'السلف الأجمالية'!E55</f>
        <v>0</v>
      </c>
      <c r="AS58" s="76"/>
      <c r="AT58" s="76"/>
      <c r="AU58" s="87">
        <v>1500</v>
      </c>
      <c r="AV58" s="69"/>
      <c r="AW58" s="69"/>
      <c r="AX58" s="70"/>
      <c r="AY58" s="69"/>
      <c r="AZ58" s="71">
        <f>'كشف المرتبات'!AN53</f>
        <v>583.33333333333337</v>
      </c>
      <c r="BA58" s="99">
        <f>'البيان النهائى '!F55</f>
        <v>-16.333333333333336</v>
      </c>
      <c r="BB58" s="83">
        <f>'البيان النهائى '!R55</f>
        <v>1.6666666666666667</v>
      </c>
      <c r="BC58" s="84">
        <f>'البيان النهائى '!E55</f>
        <v>10</v>
      </c>
      <c r="BD58" s="111">
        <f t="shared" si="0"/>
        <v>-4.6666666666666696</v>
      </c>
      <c r="BE58" s="111">
        <f t="shared" si="1"/>
        <v>50</v>
      </c>
    </row>
    <row r="59" spans="4:57" ht="31.5" customHeight="1" thickBot="1" x14ac:dyDescent="0.25">
      <c r="D59" s="239">
        <v>44</v>
      </c>
      <c r="E59" s="116">
        <v>584</v>
      </c>
      <c r="F59" s="119" t="s">
        <v>271</v>
      </c>
      <c r="G59" s="117" t="s">
        <v>193</v>
      </c>
      <c r="H59" s="118">
        <f>2*60</f>
        <v>120</v>
      </c>
      <c r="I59" s="118">
        <v>80</v>
      </c>
      <c r="J59" s="118">
        <v>60</v>
      </c>
      <c r="K59" s="118">
        <v>60</v>
      </c>
      <c r="L59" s="118">
        <f>2*60</f>
        <v>120</v>
      </c>
      <c r="M59" s="118">
        <v>0</v>
      </c>
      <c r="N59" s="118">
        <f>3*60</f>
        <v>180</v>
      </c>
      <c r="O59" s="118">
        <f>3*60</f>
        <v>180</v>
      </c>
      <c r="P59" s="118">
        <v>105</v>
      </c>
      <c r="Q59" s="118">
        <v>60</v>
      </c>
      <c r="R59" s="118">
        <v>0</v>
      </c>
      <c r="S59" s="118">
        <v>0</v>
      </c>
      <c r="T59" s="118">
        <v>0</v>
      </c>
      <c r="U59" s="118">
        <v>0</v>
      </c>
      <c r="V59" s="118">
        <v>0</v>
      </c>
      <c r="W59" s="118">
        <v>0</v>
      </c>
      <c r="X59" s="118">
        <v>0</v>
      </c>
      <c r="Y59" s="118">
        <v>0</v>
      </c>
      <c r="Z59" s="118">
        <v>0</v>
      </c>
      <c r="AA59" s="118">
        <v>0</v>
      </c>
      <c r="AB59" s="118">
        <v>0</v>
      </c>
      <c r="AC59" s="118">
        <v>0</v>
      </c>
      <c r="AD59" s="118">
        <v>0</v>
      </c>
      <c r="AE59" s="118">
        <v>0</v>
      </c>
      <c r="AF59" s="118">
        <v>0</v>
      </c>
      <c r="AG59" s="118">
        <v>0</v>
      </c>
      <c r="AH59" s="118">
        <v>0</v>
      </c>
      <c r="AI59" s="118">
        <v>0</v>
      </c>
      <c r="AJ59" s="118"/>
      <c r="AK59" s="118"/>
      <c r="AL59" s="118"/>
      <c r="AM59" s="74">
        <f>'البيان النهائى '!AD56</f>
        <v>12.510416666666666</v>
      </c>
      <c r="AN59" s="75"/>
      <c r="AO59" s="76"/>
      <c r="AP59" s="76"/>
      <c r="AQ59" s="76"/>
      <c r="AR59" s="76">
        <f>'السلف الأجمالية'!E56</f>
        <v>0</v>
      </c>
      <c r="AS59" s="76"/>
      <c r="AT59" s="76"/>
      <c r="AU59" s="87">
        <v>1850</v>
      </c>
      <c r="AV59" s="69"/>
      <c r="AW59" s="69"/>
      <c r="AX59" s="70"/>
      <c r="AY59" s="69"/>
      <c r="AZ59" s="71">
        <f>'كشف المرتبات'!AN54</f>
        <v>771.47569444444446</v>
      </c>
      <c r="BA59" s="99">
        <f>'البيان النهائى '!F56</f>
        <v>-17.5</v>
      </c>
      <c r="BB59" s="83">
        <f>'البيان النهائى '!R56</f>
        <v>1.5</v>
      </c>
      <c r="BC59" s="84">
        <f>'البيان النهائى '!E56</f>
        <v>9</v>
      </c>
      <c r="BD59" s="111">
        <f t="shared" si="0"/>
        <v>-7</v>
      </c>
      <c r="BE59" s="111">
        <f t="shared" si="1"/>
        <v>61.666666666666664</v>
      </c>
    </row>
    <row r="60" spans="4:57" ht="31.5" customHeight="1" thickBot="1" x14ac:dyDescent="0.25">
      <c r="D60" s="239">
        <v>45</v>
      </c>
      <c r="E60" s="116">
        <v>201</v>
      </c>
      <c r="F60" s="120" t="s">
        <v>197</v>
      </c>
      <c r="G60" s="117" t="s">
        <v>193</v>
      </c>
      <c r="H60" s="118">
        <v>0</v>
      </c>
      <c r="I60" s="118">
        <v>0</v>
      </c>
      <c r="J60" s="118" t="s">
        <v>17</v>
      </c>
      <c r="K60" s="118" t="s">
        <v>17</v>
      </c>
      <c r="L60" s="118" t="s">
        <v>17</v>
      </c>
      <c r="M60" s="118" t="s">
        <v>17</v>
      </c>
      <c r="N60" s="118" t="s">
        <v>17</v>
      </c>
      <c r="O60" s="118" t="s">
        <v>17</v>
      </c>
      <c r="P60" s="118" t="s">
        <v>17</v>
      </c>
      <c r="Q60" s="118" t="s">
        <v>17</v>
      </c>
      <c r="R60" s="118" t="s">
        <v>17</v>
      </c>
      <c r="S60" s="118">
        <v>0</v>
      </c>
      <c r="T60" s="118">
        <v>0</v>
      </c>
      <c r="U60" s="118">
        <v>0</v>
      </c>
      <c r="V60" s="118">
        <v>0</v>
      </c>
      <c r="W60" s="118">
        <v>0</v>
      </c>
      <c r="X60" s="118">
        <v>0</v>
      </c>
      <c r="Y60" s="118">
        <v>0</v>
      </c>
      <c r="Z60" s="118">
        <v>0</v>
      </c>
      <c r="AA60" s="118">
        <v>0</v>
      </c>
      <c r="AB60" s="118">
        <v>0</v>
      </c>
      <c r="AC60" s="118">
        <v>0</v>
      </c>
      <c r="AD60" s="118">
        <v>0</v>
      </c>
      <c r="AE60" s="118">
        <v>0</v>
      </c>
      <c r="AF60" s="118">
        <v>0</v>
      </c>
      <c r="AG60" s="118">
        <v>0</v>
      </c>
      <c r="AH60" s="118">
        <v>0</v>
      </c>
      <c r="AI60" s="118">
        <v>0</v>
      </c>
      <c r="AJ60" s="118"/>
      <c r="AK60" s="118"/>
      <c r="AL60" s="118"/>
      <c r="AM60" s="74">
        <f>'البيان النهائى '!AD57</f>
        <v>10.5</v>
      </c>
      <c r="AN60" s="75"/>
      <c r="AO60" s="76"/>
      <c r="AP60" s="76"/>
      <c r="AQ60" s="76"/>
      <c r="AR60" s="76">
        <f>'السلف الأجمالية'!E57</f>
        <v>0</v>
      </c>
      <c r="AS60" s="76"/>
      <c r="AT60" s="76"/>
      <c r="AU60" s="87">
        <v>2100</v>
      </c>
      <c r="AV60" s="69"/>
      <c r="AW60" s="69"/>
      <c r="AX60" s="70"/>
      <c r="AY60" s="69"/>
      <c r="AZ60" s="71">
        <f>'كشف المرتبات'!AN55</f>
        <v>735</v>
      </c>
      <c r="BA60" s="99">
        <f>'البيان النهائى '!F57</f>
        <v>-17.5</v>
      </c>
      <c r="BB60" s="83">
        <f>'البيان النهائى '!R57</f>
        <v>1.5</v>
      </c>
      <c r="BC60" s="84">
        <f>'البيان النهائى '!E57</f>
        <v>9</v>
      </c>
      <c r="BD60" s="111">
        <f t="shared" si="0"/>
        <v>-7</v>
      </c>
      <c r="BE60" s="111">
        <f t="shared" si="1"/>
        <v>70</v>
      </c>
    </row>
    <row r="61" spans="4:57" ht="31.5" customHeight="1" thickBot="1" x14ac:dyDescent="0.25">
      <c r="D61" s="239">
        <v>46</v>
      </c>
      <c r="E61" s="240">
        <v>532</v>
      </c>
      <c r="F61" s="116" t="s">
        <v>243</v>
      </c>
      <c r="G61" s="117" t="s">
        <v>193</v>
      </c>
      <c r="H61" s="118" t="s">
        <v>17</v>
      </c>
      <c r="I61" s="118" t="s">
        <v>17</v>
      </c>
      <c r="J61" s="118" t="s">
        <v>17</v>
      </c>
      <c r="K61" s="118" t="s">
        <v>17</v>
      </c>
      <c r="L61" s="118" t="s">
        <v>17</v>
      </c>
      <c r="M61" s="118">
        <v>0</v>
      </c>
      <c r="N61" s="118" t="s">
        <v>17</v>
      </c>
      <c r="O61" s="118" t="s">
        <v>17</v>
      </c>
      <c r="P61" s="118" t="s">
        <v>17</v>
      </c>
      <c r="Q61" s="118" t="s">
        <v>17</v>
      </c>
      <c r="R61" s="118" t="s">
        <v>17</v>
      </c>
      <c r="S61" s="118">
        <v>0</v>
      </c>
      <c r="T61" s="118">
        <v>0</v>
      </c>
      <c r="U61" s="118">
        <v>0</v>
      </c>
      <c r="V61" s="118">
        <v>0</v>
      </c>
      <c r="W61" s="118">
        <v>0</v>
      </c>
      <c r="X61" s="118">
        <v>0</v>
      </c>
      <c r="Y61" s="118">
        <v>0</v>
      </c>
      <c r="Z61" s="118">
        <v>0</v>
      </c>
      <c r="AA61" s="118">
        <v>0</v>
      </c>
      <c r="AB61" s="118">
        <v>0</v>
      </c>
      <c r="AC61" s="118">
        <v>0</v>
      </c>
      <c r="AD61" s="118">
        <v>0</v>
      </c>
      <c r="AE61" s="118">
        <v>0</v>
      </c>
      <c r="AF61" s="118">
        <v>0</v>
      </c>
      <c r="AG61" s="118">
        <v>0</v>
      </c>
      <c r="AH61" s="118">
        <v>0</v>
      </c>
      <c r="AI61" s="118">
        <v>0</v>
      </c>
      <c r="AJ61" s="118"/>
      <c r="AK61" s="118"/>
      <c r="AL61" s="118"/>
      <c r="AM61" s="74">
        <f>'البيان النهائى '!AD58</f>
        <v>11.666666666666666</v>
      </c>
      <c r="AN61" s="75"/>
      <c r="AO61" s="76"/>
      <c r="AP61" s="76"/>
      <c r="AQ61" s="76"/>
      <c r="AR61" s="76">
        <f>'السلف الأجمالية'!E58</f>
        <v>0</v>
      </c>
      <c r="AS61" s="76"/>
      <c r="AT61" s="76"/>
      <c r="AU61" s="87">
        <v>1850</v>
      </c>
      <c r="AV61" s="69"/>
      <c r="AW61" s="69"/>
      <c r="AX61" s="70"/>
      <c r="AY61" s="69"/>
      <c r="AZ61" s="71">
        <f>'كشف المرتبات'!AN56</f>
        <v>719.44444444444434</v>
      </c>
      <c r="BA61" s="99">
        <f>'البيان النهائى '!F58</f>
        <v>-16.333333333333336</v>
      </c>
      <c r="BB61" s="83">
        <f>'البيان النهائى '!R58</f>
        <v>1.6666666666666667</v>
      </c>
      <c r="BC61" s="84">
        <f>'البيان النهائى '!E58</f>
        <v>10</v>
      </c>
      <c r="BD61" s="111">
        <f t="shared" si="0"/>
        <v>-4.6666666666666696</v>
      </c>
      <c r="BE61" s="111">
        <f t="shared" si="1"/>
        <v>61.666666666666664</v>
      </c>
    </row>
    <row r="62" spans="4:57" ht="31.5" customHeight="1" thickBot="1" x14ac:dyDescent="0.25">
      <c r="D62" s="239">
        <v>47</v>
      </c>
      <c r="E62" s="116">
        <v>273</v>
      </c>
      <c r="F62" s="120" t="s">
        <v>198</v>
      </c>
      <c r="G62" s="117" t="s">
        <v>193</v>
      </c>
      <c r="H62" s="118" t="s">
        <v>17</v>
      </c>
      <c r="I62" s="118">
        <v>-210</v>
      </c>
      <c r="J62" s="118" t="s">
        <v>17</v>
      </c>
      <c r="K62" s="118" t="s">
        <v>17</v>
      </c>
      <c r="L62" s="118">
        <v>0</v>
      </c>
      <c r="M62" s="118">
        <v>0</v>
      </c>
      <c r="N62" s="118">
        <v>0</v>
      </c>
      <c r="O62" s="118" t="s">
        <v>17</v>
      </c>
      <c r="P62" s="118" t="s">
        <v>17</v>
      </c>
      <c r="Q62" s="118" t="s">
        <v>17</v>
      </c>
      <c r="R62" s="118">
        <v>0</v>
      </c>
      <c r="S62" s="118">
        <v>0</v>
      </c>
      <c r="T62" s="118">
        <v>0</v>
      </c>
      <c r="U62" s="118">
        <v>0</v>
      </c>
      <c r="V62" s="118">
        <v>0</v>
      </c>
      <c r="W62" s="118">
        <v>0</v>
      </c>
      <c r="X62" s="118">
        <v>0</v>
      </c>
      <c r="Y62" s="118">
        <v>0</v>
      </c>
      <c r="Z62" s="118">
        <v>0</v>
      </c>
      <c r="AA62" s="118">
        <v>0</v>
      </c>
      <c r="AB62" s="118">
        <v>0</v>
      </c>
      <c r="AC62" s="118">
        <v>0</v>
      </c>
      <c r="AD62" s="118">
        <v>0</v>
      </c>
      <c r="AE62" s="118">
        <v>0</v>
      </c>
      <c r="AF62" s="118">
        <v>0</v>
      </c>
      <c r="AG62" s="118">
        <v>0</v>
      </c>
      <c r="AH62" s="118">
        <v>0</v>
      </c>
      <c r="AI62" s="118">
        <v>0</v>
      </c>
      <c r="AJ62" s="118"/>
      <c r="AK62" s="118"/>
      <c r="AL62" s="118"/>
      <c r="AM62" s="74">
        <f>'البيان النهائى '!AD59</f>
        <v>8.1666666666666661</v>
      </c>
      <c r="AN62" s="75"/>
      <c r="AO62" s="76"/>
      <c r="AP62" s="76"/>
      <c r="AQ62" s="76"/>
      <c r="AR62" s="76">
        <f>'السلف الأجمالية'!E59</f>
        <v>0</v>
      </c>
      <c r="AS62" s="76"/>
      <c r="AT62" s="76"/>
      <c r="AU62" s="87">
        <v>1600</v>
      </c>
      <c r="AV62" s="69"/>
      <c r="AW62" s="69"/>
      <c r="AX62" s="70"/>
      <c r="AY62" s="69"/>
      <c r="AZ62" s="71">
        <f>'كشف المرتبات'!AN57</f>
        <v>412.22222222222229</v>
      </c>
      <c r="BA62" s="99">
        <f>'البيان النهائى '!F59</f>
        <v>-19.833333333333336</v>
      </c>
      <c r="BB62" s="83">
        <f>'البيان النهائى '!R59</f>
        <v>1.1666666666666667</v>
      </c>
      <c r="BC62" s="84">
        <f>'البيان النهائى '!E59</f>
        <v>7</v>
      </c>
      <c r="BD62" s="111">
        <f t="shared" si="0"/>
        <v>-11.66666666666667</v>
      </c>
      <c r="BE62" s="111">
        <f t="shared" si="1"/>
        <v>53.333333333333336</v>
      </c>
    </row>
    <row r="63" spans="4:57" ht="31.5" customHeight="1" thickBot="1" x14ac:dyDescent="0.25">
      <c r="D63" s="239">
        <v>48</v>
      </c>
      <c r="E63" s="116">
        <v>551</v>
      </c>
      <c r="F63" s="120" t="s">
        <v>219</v>
      </c>
      <c r="G63" s="117" t="s">
        <v>193</v>
      </c>
      <c r="H63" s="118">
        <f>4*60</f>
        <v>240</v>
      </c>
      <c r="I63" s="118">
        <f>4*60</f>
        <v>240</v>
      </c>
      <c r="J63" s="118">
        <f>4*60</f>
        <v>240</v>
      </c>
      <c r="K63" s="118">
        <f>4*60</f>
        <v>240</v>
      </c>
      <c r="L63" s="118">
        <f>4*60</f>
        <v>240</v>
      </c>
      <c r="M63" s="118">
        <v>0</v>
      </c>
      <c r="N63" s="118">
        <v>0</v>
      </c>
      <c r="O63" s="118">
        <v>0</v>
      </c>
      <c r="P63" s="118">
        <v>0</v>
      </c>
      <c r="Q63" s="118">
        <v>0</v>
      </c>
      <c r="R63" s="118">
        <f>4*60</f>
        <v>240</v>
      </c>
      <c r="S63" s="118">
        <v>0</v>
      </c>
      <c r="T63" s="118">
        <v>0</v>
      </c>
      <c r="U63" s="118">
        <v>0</v>
      </c>
      <c r="V63" s="118">
        <v>0</v>
      </c>
      <c r="W63" s="118">
        <v>0</v>
      </c>
      <c r="X63" s="118">
        <v>0</v>
      </c>
      <c r="Y63" s="118">
        <v>0</v>
      </c>
      <c r="Z63" s="118">
        <v>0</v>
      </c>
      <c r="AA63" s="118">
        <v>0</v>
      </c>
      <c r="AB63" s="118">
        <v>0</v>
      </c>
      <c r="AC63" s="118">
        <v>0</v>
      </c>
      <c r="AD63" s="118">
        <v>0</v>
      </c>
      <c r="AE63" s="118">
        <v>0</v>
      </c>
      <c r="AF63" s="118">
        <v>0</v>
      </c>
      <c r="AG63" s="118">
        <v>0</v>
      </c>
      <c r="AH63" s="118">
        <v>0</v>
      </c>
      <c r="AI63" s="118">
        <v>0</v>
      </c>
      <c r="AJ63" s="118"/>
      <c r="AK63" s="118"/>
      <c r="AL63" s="118"/>
      <c r="AM63" s="74">
        <f>'البيان النهائى '!AD60</f>
        <v>10</v>
      </c>
      <c r="AN63" s="75"/>
      <c r="AO63" s="76"/>
      <c r="AP63" s="76"/>
      <c r="AQ63" s="76"/>
      <c r="AR63" s="76">
        <f>'السلف الأجمالية'!E60</f>
        <v>0</v>
      </c>
      <c r="AS63" s="76"/>
      <c r="AT63" s="76"/>
      <c r="AU63" s="87">
        <v>1466.66</v>
      </c>
      <c r="AV63" s="69"/>
      <c r="AW63" s="69"/>
      <c r="AX63" s="70"/>
      <c r="AY63" s="69"/>
      <c r="AZ63" s="71">
        <f>'كشف المرتبات'!AN58</f>
        <v>488.88666666666677</v>
      </c>
      <c r="BA63" s="99">
        <f>'البيان النهائى '!F60</f>
        <v>-21</v>
      </c>
      <c r="BB63" s="83">
        <f>'البيان النهائى '!R60</f>
        <v>1</v>
      </c>
      <c r="BC63" s="84">
        <f>'البيان النهائى '!E60</f>
        <v>6</v>
      </c>
      <c r="BD63" s="111">
        <f t="shared" si="0"/>
        <v>-14</v>
      </c>
      <c r="BE63" s="111">
        <f t="shared" si="1"/>
        <v>48.888666666666673</v>
      </c>
    </row>
    <row r="64" spans="4:57" ht="31.5" customHeight="1" thickBot="1" x14ac:dyDescent="0.25">
      <c r="D64" s="239">
        <v>49</v>
      </c>
      <c r="E64" s="116">
        <v>289</v>
      </c>
      <c r="F64" s="120" t="s">
        <v>199</v>
      </c>
      <c r="G64" s="117" t="s">
        <v>193</v>
      </c>
      <c r="H64" s="118" t="s">
        <v>17</v>
      </c>
      <c r="I64" s="118" t="s">
        <v>17</v>
      </c>
      <c r="J64" s="118" t="s">
        <v>17</v>
      </c>
      <c r="K64" s="118" t="s">
        <v>17</v>
      </c>
      <c r="L64" s="118" t="s">
        <v>17</v>
      </c>
      <c r="M64" s="118">
        <v>0</v>
      </c>
      <c r="N64" s="118" t="s">
        <v>17</v>
      </c>
      <c r="O64" s="118" t="s">
        <v>17</v>
      </c>
      <c r="P64" s="118" t="s">
        <v>17</v>
      </c>
      <c r="Q64" s="118" t="s">
        <v>17</v>
      </c>
      <c r="R64" s="118" t="s">
        <v>17</v>
      </c>
      <c r="S64" s="118">
        <v>0</v>
      </c>
      <c r="T64" s="118">
        <v>0</v>
      </c>
      <c r="U64" s="118">
        <v>0</v>
      </c>
      <c r="V64" s="118">
        <v>0</v>
      </c>
      <c r="W64" s="118">
        <v>0</v>
      </c>
      <c r="X64" s="118">
        <v>0</v>
      </c>
      <c r="Y64" s="118">
        <v>0</v>
      </c>
      <c r="Z64" s="118">
        <v>0</v>
      </c>
      <c r="AA64" s="118">
        <v>0</v>
      </c>
      <c r="AB64" s="118">
        <v>0</v>
      </c>
      <c r="AC64" s="118">
        <v>0</v>
      </c>
      <c r="AD64" s="118">
        <v>0</v>
      </c>
      <c r="AE64" s="118">
        <v>0</v>
      </c>
      <c r="AF64" s="118">
        <v>0</v>
      </c>
      <c r="AG64" s="118">
        <v>0</v>
      </c>
      <c r="AH64" s="118">
        <v>0</v>
      </c>
      <c r="AI64" s="118">
        <v>0</v>
      </c>
      <c r="AJ64" s="118"/>
      <c r="AK64" s="118"/>
      <c r="AL64" s="118"/>
      <c r="AM64" s="74">
        <f>'البيان النهائى '!AD61</f>
        <v>11.666666666666666</v>
      </c>
      <c r="AN64" s="75"/>
      <c r="AO64" s="76"/>
      <c r="AP64" s="76"/>
      <c r="AQ64" s="76"/>
      <c r="AR64" s="76">
        <f>'السلف الأجمالية'!E61</f>
        <v>0</v>
      </c>
      <c r="AS64" s="76"/>
      <c r="AT64" s="76"/>
      <c r="AU64" s="87">
        <v>1400</v>
      </c>
      <c r="AV64" s="69"/>
      <c r="AW64" s="69"/>
      <c r="AX64" s="70"/>
      <c r="AY64" s="69"/>
      <c r="AZ64" s="71">
        <f>'كشف المرتبات'!AN59</f>
        <v>544.44444444444434</v>
      </c>
      <c r="BA64" s="99">
        <f>'البيان النهائى '!F61</f>
        <v>-16.333333333333336</v>
      </c>
      <c r="BB64" s="83">
        <f>'البيان النهائى '!R61</f>
        <v>1.6666666666666667</v>
      </c>
      <c r="BC64" s="84">
        <f>'البيان النهائى '!E61</f>
        <v>10</v>
      </c>
      <c r="BD64" s="111">
        <f t="shared" si="0"/>
        <v>-4.6666666666666696</v>
      </c>
      <c r="BE64" s="111">
        <f t="shared" si="1"/>
        <v>46.666666666666664</v>
      </c>
    </row>
    <row r="65" spans="4:57" ht="31.5" customHeight="1" thickBot="1" x14ac:dyDescent="0.25">
      <c r="D65" s="239">
        <v>50</v>
      </c>
      <c r="E65" s="116">
        <v>311</v>
      </c>
      <c r="F65" s="116" t="s">
        <v>232</v>
      </c>
      <c r="G65" s="117" t="s">
        <v>193</v>
      </c>
      <c r="H65" s="118" t="s">
        <v>17</v>
      </c>
      <c r="I65" s="118" t="s">
        <v>17</v>
      </c>
      <c r="J65" s="118">
        <v>0</v>
      </c>
      <c r="K65" s="118" t="s">
        <v>17</v>
      </c>
      <c r="L65" s="118" t="s">
        <v>17</v>
      </c>
      <c r="M65" s="118">
        <v>0</v>
      </c>
      <c r="N65" s="118" t="s">
        <v>17</v>
      </c>
      <c r="O65" s="118" t="s">
        <v>17</v>
      </c>
      <c r="P65" s="118" t="s">
        <v>17</v>
      </c>
      <c r="Q65" s="118">
        <v>0</v>
      </c>
      <c r="R65" s="118" t="s">
        <v>17</v>
      </c>
      <c r="S65" s="118">
        <v>0</v>
      </c>
      <c r="T65" s="118">
        <v>0</v>
      </c>
      <c r="U65" s="118">
        <v>0</v>
      </c>
      <c r="V65" s="118">
        <v>0</v>
      </c>
      <c r="W65" s="118">
        <v>0</v>
      </c>
      <c r="X65" s="118">
        <v>0</v>
      </c>
      <c r="Y65" s="118">
        <v>0</v>
      </c>
      <c r="Z65" s="118">
        <v>0</v>
      </c>
      <c r="AA65" s="118">
        <v>0</v>
      </c>
      <c r="AB65" s="118">
        <v>0</v>
      </c>
      <c r="AC65" s="118">
        <v>0</v>
      </c>
      <c r="AD65" s="118">
        <v>0</v>
      </c>
      <c r="AE65" s="118">
        <v>0</v>
      </c>
      <c r="AF65" s="118">
        <v>0</v>
      </c>
      <c r="AG65" s="118">
        <v>0</v>
      </c>
      <c r="AH65" s="118">
        <v>0</v>
      </c>
      <c r="AI65" s="118">
        <v>0</v>
      </c>
      <c r="AJ65" s="118"/>
      <c r="AK65" s="118"/>
      <c r="AL65" s="118"/>
      <c r="AM65" s="74">
        <f>'البيان النهائى '!AD62</f>
        <v>9.3333333333333339</v>
      </c>
      <c r="AN65" s="75"/>
      <c r="AO65" s="76"/>
      <c r="AP65" s="76"/>
      <c r="AQ65" s="76"/>
      <c r="AR65" s="76">
        <f>'السلف الأجمالية'!E62</f>
        <v>0</v>
      </c>
      <c r="AS65" s="76"/>
      <c r="AT65" s="76"/>
      <c r="AU65" s="87">
        <v>1400</v>
      </c>
      <c r="AV65" s="69"/>
      <c r="AW65" s="69"/>
      <c r="AX65" s="70"/>
      <c r="AY65" s="69"/>
      <c r="AZ65" s="71">
        <f>'كشف المرتبات'!AN60</f>
        <v>435.55555555555554</v>
      </c>
      <c r="BA65" s="99">
        <f>'البيان النهائى '!F62</f>
        <v>-18.666666666666664</v>
      </c>
      <c r="BB65" s="83">
        <f>'البيان النهائى '!R62</f>
        <v>1.3333333333333333</v>
      </c>
      <c r="BC65" s="84">
        <f>'البيان النهائى '!E62</f>
        <v>8</v>
      </c>
      <c r="BD65" s="111">
        <f t="shared" si="0"/>
        <v>-9.3333333333333304</v>
      </c>
      <c r="BE65" s="111">
        <f t="shared" si="1"/>
        <v>46.666666666666664</v>
      </c>
    </row>
    <row r="66" spans="4:57" ht="31.5" customHeight="1" thickBot="1" x14ac:dyDescent="0.25">
      <c r="D66" s="239">
        <v>51</v>
      </c>
      <c r="E66" s="240">
        <v>535</v>
      </c>
      <c r="F66" s="116" t="s">
        <v>272</v>
      </c>
      <c r="G66" s="123" t="s">
        <v>193</v>
      </c>
      <c r="H66" s="118" t="s">
        <v>17</v>
      </c>
      <c r="I66" s="118" t="s">
        <v>17</v>
      </c>
      <c r="J66" s="118">
        <v>0</v>
      </c>
      <c r="K66" s="118" t="s">
        <v>17</v>
      </c>
      <c r="L66" s="118" t="s">
        <v>17</v>
      </c>
      <c r="M66" s="118">
        <v>0</v>
      </c>
      <c r="N66" s="118" t="s">
        <v>17</v>
      </c>
      <c r="O66" s="118" t="s">
        <v>17</v>
      </c>
      <c r="P66" s="118" t="s">
        <v>17</v>
      </c>
      <c r="Q66" s="118" t="s">
        <v>17</v>
      </c>
      <c r="R66" s="118" t="s">
        <v>17</v>
      </c>
      <c r="S66" s="118">
        <v>0</v>
      </c>
      <c r="T66" s="118">
        <v>0</v>
      </c>
      <c r="U66" s="118">
        <v>0</v>
      </c>
      <c r="V66" s="118">
        <v>0</v>
      </c>
      <c r="W66" s="118">
        <v>0</v>
      </c>
      <c r="X66" s="118">
        <v>0</v>
      </c>
      <c r="Y66" s="118">
        <v>0</v>
      </c>
      <c r="Z66" s="118">
        <v>0</v>
      </c>
      <c r="AA66" s="118">
        <v>0</v>
      </c>
      <c r="AB66" s="118">
        <v>0</v>
      </c>
      <c r="AC66" s="118">
        <v>0</v>
      </c>
      <c r="AD66" s="118">
        <v>0</v>
      </c>
      <c r="AE66" s="118">
        <v>0</v>
      </c>
      <c r="AF66" s="118">
        <v>0</v>
      </c>
      <c r="AG66" s="118">
        <v>0</v>
      </c>
      <c r="AH66" s="118">
        <v>0</v>
      </c>
      <c r="AI66" s="118">
        <v>0</v>
      </c>
      <c r="AJ66" s="118"/>
      <c r="AK66" s="118"/>
      <c r="AL66" s="118"/>
      <c r="AM66" s="74">
        <f>'البيان النهائى '!AD63</f>
        <v>10.5</v>
      </c>
      <c r="AN66" s="75"/>
      <c r="AO66" s="76"/>
      <c r="AP66" s="76"/>
      <c r="AQ66" s="76"/>
      <c r="AR66" s="76">
        <f>'السلف الأجمالية'!E63</f>
        <v>0</v>
      </c>
      <c r="AS66" s="76"/>
      <c r="AT66" s="76"/>
      <c r="AU66" s="87">
        <v>1400</v>
      </c>
      <c r="AV66" s="69"/>
      <c r="AW66" s="69"/>
      <c r="AX66" s="70"/>
      <c r="AY66" s="69"/>
      <c r="AZ66" s="71">
        <f>'كشف المرتبات'!AN61</f>
        <v>490</v>
      </c>
      <c r="BA66" s="99">
        <f>'البيان النهائى '!F63</f>
        <v>-17.5</v>
      </c>
      <c r="BB66" s="83">
        <f>'البيان النهائى '!R63</f>
        <v>1.5</v>
      </c>
      <c r="BC66" s="84">
        <f>'البيان النهائى '!E63</f>
        <v>9</v>
      </c>
      <c r="BD66" s="111">
        <f t="shared" si="0"/>
        <v>-7</v>
      </c>
      <c r="BE66" s="111">
        <f t="shared" si="1"/>
        <v>46.666666666666664</v>
      </c>
    </row>
    <row r="67" spans="4:57" ht="31.5" customHeight="1" thickBot="1" x14ac:dyDescent="0.25">
      <c r="D67" s="239">
        <v>52</v>
      </c>
      <c r="E67" s="116">
        <v>382</v>
      </c>
      <c r="F67" s="116" t="s">
        <v>273</v>
      </c>
      <c r="G67" s="117" t="s">
        <v>193</v>
      </c>
      <c r="H67" s="118" t="s">
        <v>17</v>
      </c>
      <c r="I67" s="118">
        <v>60</v>
      </c>
      <c r="J67" s="118" t="s">
        <v>17</v>
      </c>
      <c r="K67" s="118">
        <v>60</v>
      </c>
      <c r="L67" s="118">
        <v>60</v>
      </c>
      <c r="M67" s="118" t="s">
        <v>17</v>
      </c>
      <c r="N67" s="118">
        <v>0</v>
      </c>
      <c r="O67" s="118" t="s">
        <v>17</v>
      </c>
      <c r="P67" s="118" t="s">
        <v>17</v>
      </c>
      <c r="Q67" s="118">
        <v>60</v>
      </c>
      <c r="R67" s="118">
        <v>60</v>
      </c>
      <c r="S67" s="118">
        <v>0</v>
      </c>
      <c r="T67" s="118">
        <v>0</v>
      </c>
      <c r="U67" s="118">
        <v>0</v>
      </c>
      <c r="V67" s="118">
        <v>0</v>
      </c>
      <c r="W67" s="118">
        <v>0</v>
      </c>
      <c r="X67" s="118">
        <v>0</v>
      </c>
      <c r="Y67" s="118">
        <v>0</v>
      </c>
      <c r="Z67" s="118">
        <v>0</v>
      </c>
      <c r="AA67" s="118">
        <v>0</v>
      </c>
      <c r="AB67" s="118">
        <v>0</v>
      </c>
      <c r="AC67" s="118">
        <v>0</v>
      </c>
      <c r="AD67" s="118">
        <v>0</v>
      </c>
      <c r="AE67" s="118">
        <v>0</v>
      </c>
      <c r="AF67" s="118">
        <v>0</v>
      </c>
      <c r="AG67" s="118">
        <v>0</v>
      </c>
      <c r="AH67" s="118">
        <v>0</v>
      </c>
      <c r="AI67" s="118">
        <v>0</v>
      </c>
      <c r="AJ67" s="118"/>
      <c r="AK67" s="118"/>
      <c r="AL67" s="118"/>
      <c r="AM67" s="74">
        <f>'البيان النهائى '!AD64</f>
        <v>12.291666666666666</v>
      </c>
      <c r="AN67" s="75"/>
      <c r="AO67" s="76"/>
      <c r="AP67" s="76"/>
      <c r="AQ67" s="76"/>
      <c r="AR67" s="76">
        <f>'السلف الأجمالية'!E64</f>
        <v>0</v>
      </c>
      <c r="AS67" s="76"/>
      <c r="AT67" s="76"/>
      <c r="AU67" s="87">
        <v>1400</v>
      </c>
      <c r="AV67" s="69"/>
      <c r="AW67" s="69"/>
      <c r="AX67" s="70"/>
      <c r="AY67" s="69"/>
      <c r="AZ67" s="71">
        <f>'كشف المرتبات'!AN62</f>
        <v>573.61111111111109</v>
      </c>
      <c r="BA67" s="99">
        <f>'البيان النهائى '!F64</f>
        <v>-16.333333333333336</v>
      </c>
      <c r="BB67" s="83">
        <f>'البيان النهائى '!R64</f>
        <v>1.6666666666666667</v>
      </c>
      <c r="BC67" s="84">
        <f>'البيان النهائى '!E64</f>
        <v>10</v>
      </c>
      <c r="BD67" s="111">
        <f t="shared" si="0"/>
        <v>-4.6666666666666696</v>
      </c>
      <c r="BE67" s="111">
        <f t="shared" si="1"/>
        <v>46.666666666666664</v>
      </c>
    </row>
    <row r="68" spans="4:57" ht="31.5" customHeight="1" thickBot="1" x14ac:dyDescent="0.25">
      <c r="D68" s="239">
        <v>53</v>
      </c>
      <c r="E68" s="116">
        <v>521</v>
      </c>
      <c r="F68" s="116" t="s">
        <v>274</v>
      </c>
      <c r="G68" s="117" t="s">
        <v>193</v>
      </c>
      <c r="H68" s="118" t="s">
        <v>17</v>
      </c>
      <c r="I68" s="118">
        <v>50</v>
      </c>
      <c r="J68" s="118" t="s">
        <v>17</v>
      </c>
      <c r="K68" s="118">
        <v>0</v>
      </c>
      <c r="L68" s="118" t="s">
        <v>17</v>
      </c>
      <c r="M68" s="118" t="s">
        <v>17</v>
      </c>
      <c r="N68" s="118" t="s">
        <v>17</v>
      </c>
      <c r="O68" s="118" t="s">
        <v>17</v>
      </c>
      <c r="P68" s="118" t="s">
        <v>17</v>
      </c>
      <c r="Q68" s="118" t="s">
        <v>17</v>
      </c>
      <c r="R68" s="118">
        <v>0</v>
      </c>
      <c r="S68" s="118">
        <v>0</v>
      </c>
      <c r="T68" s="118">
        <v>0</v>
      </c>
      <c r="U68" s="118">
        <v>0</v>
      </c>
      <c r="V68" s="118">
        <v>0</v>
      </c>
      <c r="W68" s="118">
        <v>0</v>
      </c>
      <c r="X68" s="118">
        <v>0</v>
      </c>
      <c r="Y68" s="118">
        <v>0</v>
      </c>
      <c r="Z68" s="118">
        <v>0</v>
      </c>
      <c r="AA68" s="118">
        <v>0</v>
      </c>
      <c r="AB68" s="118">
        <v>0</v>
      </c>
      <c r="AC68" s="118">
        <v>0</v>
      </c>
      <c r="AD68" s="118">
        <v>0</v>
      </c>
      <c r="AE68" s="118">
        <v>0</v>
      </c>
      <c r="AF68" s="118">
        <v>0</v>
      </c>
      <c r="AG68" s="118">
        <v>0</v>
      </c>
      <c r="AH68" s="118">
        <v>0</v>
      </c>
      <c r="AI68" s="118">
        <v>0</v>
      </c>
      <c r="AJ68" s="118"/>
      <c r="AK68" s="118"/>
      <c r="AL68" s="118"/>
      <c r="AM68" s="74">
        <f>'البيان النهائى '!AD65</f>
        <v>10.604166666666666</v>
      </c>
      <c r="AN68" s="75"/>
      <c r="AO68" s="76"/>
      <c r="AP68" s="76"/>
      <c r="AQ68" s="76"/>
      <c r="AR68" s="76">
        <f>'السلف الأجمالية'!E65</f>
        <v>0</v>
      </c>
      <c r="AS68" s="76"/>
      <c r="AT68" s="76"/>
      <c r="AU68" s="87">
        <v>1400</v>
      </c>
      <c r="AV68" s="69"/>
      <c r="AW68" s="69"/>
      <c r="AX68" s="70"/>
      <c r="AY68" s="69"/>
      <c r="AZ68" s="71">
        <f>'كشف المرتبات'!AN63</f>
        <v>494.86111111111109</v>
      </c>
      <c r="BA68" s="99">
        <f>'البيان النهائى '!F65</f>
        <v>-17.5</v>
      </c>
      <c r="BB68" s="83">
        <f>'البيان النهائى '!R65</f>
        <v>1.5</v>
      </c>
      <c r="BC68" s="84">
        <f>'البيان النهائى '!E65</f>
        <v>9</v>
      </c>
      <c r="BD68" s="111">
        <f t="shared" si="0"/>
        <v>-7</v>
      </c>
      <c r="BE68" s="111">
        <f t="shared" si="1"/>
        <v>46.666666666666664</v>
      </c>
    </row>
    <row r="69" spans="4:57" ht="31.5" customHeight="1" thickBot="1" x14ac:dyDescent="0.25">
      <c r="D69" s="239">
        <v>54</v>
      </c>
      <c r="E69" s="116">
        <v>476</v>
      </c>
      <c r="F69" s="116" t="s">
        <v>275</v>
      </c>
      <c r="G69" s="117" t="s">
        <v>193</v>
      </c>
      <c r="H69" s="118" t="s">
        <v>17</v>
      </c>
      <c r="I69" s="118" t="s">
        <v>17</v>
      </c>
      <c r="J69" s="118" t="s">
        <v>17</v>
      </c>
      <c r="K69" s="118" t="s">
        <v>17</v>
      </c>
      <c r="L69" s="118" t="s">
        <v>17</v>
      </c>
      <c r="M69" s="118" t="s">
        <v>17</v>
      </c>
      <c r="N69" s="118" t="s">
        <v>17</v>
      </c>
      <c r="O69" s="118" t="s">
        <v>17</v>
      </c>
      <c r="P69" s="118" t="s">
        <v>17</v>
      </c>
      <c r="Q69" s="118" t="s">
        <v>17</v>
      </c>
      <c r="R69" s="118">
        <v>0</v>
      </c>
      <c r="S69" s="118">
        <v>0</v>
      </c>
      <c r="T69" s="118">
        <v>0</v>
      </c>
      <c r="U69" s="118">
        <v>0</v>
      </c>
      <c r="V69" s="118">
        <v>0</v>
      </c>
      <c r="W69" s="118">
        <v>0</v>
      </c>
      <c r="X69" s="118">
        <v>0</v>
      </c>
      <c r="Y69" s="118">
        <v>0</v>
      </c>
      <c r="Z69" s="118">
        <v>0</v>
      </c>
      <c r="AA69" s="118">
        <v>0</v>
      </c>
      <c r="AB69" s="118">
        <v>0</v>
      </c>
      <c r="AC69" s="118">
        <v>0</v>
      </c>
      <c r="AD69" s="118">
        <v>0</v>
      </c>
      <c r="AE69" s="118">
        <v>0</v>
      </c>
      <c r="AF69" s="118">
        <v>0</v>
      </c>
      <c r="AG69" s="118">
        <v>0</v>
      </c>
      <c r="AH69" s="118">
        <v>0</v>
      </c>
      <c r="AI69" s="118">
        <v>0</v>
      </c>
      <c r="AJ69" s="118"/>
      <c r="AK69" s="118"/>
      <c r="AL69" s="118"/>
      <c r="AM69" s="74">
        <f>'البيان النهائى '!AD66</f>
        <v>11.666666666666666</v>
      </c>
      <c r="AN69" s="75"/>
      <c r="AO69" s="76"/>
      <c r="AP69" s="76"/>
      <c r="AQ69" s="76"/>
      <c r="AR69" s="76">
        <f>'السلف الأجمالية'!E66</f>
        <v>0</v>
      </c>
      <c r="AS69" s="76"/>
      <c r="AT69" s="76"/>
      <c r="AU69" s="87">
        <v>1400</v>
      </c>
      <c r="AV69" s="69"/>
      <c r="AW69" s="69"/>
      <c r="AX69" s="70"/>
      <c r="AY69" s="69"/>
      <c r="AZ69" s="71">
        <f>'كشف المرتبات'!AN64</f>
        <v>544.44444444444434</v>
      </c>
      <c r="BA69" s="99">
        <f>'البيان النهائى '!F66</f>
        <v>-16.333333333333336</v>
      </c>
      <c r="BB69" s="83">
        <f>'البيان النهائى '!R66</f>
        <v>1.6666666666666667</v>
      </c>
      <c r="BC69" s="84">
        <f>'البيان النهائى '!E66</f>
        <v>10</v>
      </c>
      <c r="BD69" s="111">
        <f t="shared" si="0"/>
        <v>-4.6666666666666696</v>
      </c>
      <c r="BE69" s="111">
        <f t="shared" si="1"/>
        <v>46.666666666666664</v>
      </c>
    </row>
    <row r="70" spans="4:57" ht="31.5" customHeight="1" thickBot="1" x14ac:dyDescent="0.25">
      <c r="D70" s="239">
        <v>55</v>
      </c>
      <c r="E70" s="116">
        <v>322</v>
      </c>
      <c r="F70" s="122" t="s">
        <v>258</v>
      </c>
      <c r="G70" s="117" t="s">
        <v>193</v>
      </c>
      <c r="H70" s="118">
        <v>0</v>
      </c>
      <c r="I70" s="118" t="s">
        <v>17</v>
      </c>
      <c r="J70" s="118" t="s">
        <v>17</v>
      </c>
      <c r="K70" s="118" t="s">
        <v>17</v>
      </c>
      <c r="L70" s="118" t="s">
        <v>17</v>
      </c>
      <c r="M70" s="118" t="s">
        <v>17</v>
      </c>
      <c r="N70" s="118" t="s">
        <v>17</v>
      </c>
      <c r="O70" s="118">
        <v>0</v>
      </c>
      <c r="P70" s="118" t="s">
        <v>17</v>
      </c>
      <c r="Q70" s="118" t="s">
        <v>17</v>
      </c>
      <c r="R70" s="118" t="s">
        <v>17</v>
      </c>
      <c r="S70" s="118">
        <v>0</v>
      </c>
      <c r="T70" s="118">
        <v>0</v>
      </c>
      <c r="U70" s="118">
        <v>0</v>
      </c>
      <c r="V70" s="118">
        <v>0</v>
      </c>
      <c r="W70" s="118">
        <v>0</v>
      </c>
      <c r="X70" s="118">
        <v>0</v>
      </c>
      <c r="Y70" s="118">
        <v>0</v>
      </c>
      <c r="Z70" s="118">
        <v>0</v>
      </c>
      <c r="AA70" s="118">
        <v>0</v>
      </c>
      <c r="AB70" s="118">
        <v>0</v>
      </c>
      <c r="AC70" s="118">
        <v>0</v>
      </c>
      <c r="AD70" s="118">
        <v>0</v>
      </c>
      <c r="AE70" s="118">
        <v>0</v>
      </c>
      <c r="AF70" s="118">
        <v>0</v>
      </c>
      <c r="AG70" s="118">
        <v>0</v>
      </c>
      <c r="AH70" s="118">
        <v>0</v>
      </c>
      <c r="AI70" s="118">
        <v>0</v>
      </c>
      <c r="AJ70" s="118"/>
      <c r="AK70" s="118"/>
      <c r="AL70" s="118"/>
      <c r="AM70" s="74">
        <f>'البيان النهائى '!AD67</f>
        <v>10.5</v>
      </c>
      <c r="AN70" s="75"/>
      <c r="AO70" s="76"/>
      <c r="AP70" s="76"/>
      <c r="AQ70" s="76"/>
      <c r="AR70" s="76">
        <f>'السلف الأجمالية'!E67</f>
        <v>0</v>
      </c>
      <c r="AS70" s="76"/>
      <c r="AT70" s="76"/>
      <c r="AU70" s="87">
        <v>1400</v>
      </c>
      <c r="AV70" s="69"/>
      <c r="AW70" s="69"/>
      <c r="AX70" s="70"/>
      <c r="AY70" s="69"/>
      <c r="AZ70" s="71">
        <f>'كشف المرتبات'!AN65</f>
        <v>490</v>
      </c>
      <c r="BA70" s="99">
        <f>'البيان النهائى '!F67</f>
        <v>-17.5</v>
      </c>
      <c r="BB70" s="83">
        <f>'البيان النهائى '!R67</f>
        <v>1.5</v>
      </c>
      <c r="BC70" s="84">
        <f>'البيان النهائى '!E67</f>
        <v>9</v>
      </c>
      <c r="BD70" s="111">
        <f t="shared" si="0"/>
        <v>-7</v>
      </c>
      <c r="BE70" s="111">
        <f t="shared" si="1"/>
        <v>46.666666666666664</v>
      </c>
    </row>
    <row r="71" spans="4:57" ht="31.5" customHeight="1" thickBot="1" x14ac:dyDescent="0.25">
      <c r="D71" s="239">
        <v>56</v>
      </c>
      <c r="E71" s="116">
        <v>313</v>
      </c>
      <c r="F71" s="122" t="s">
        <v>259</v>
      </c>
      <c r="G71" s="117" t="s">
        <v>193</v>
      </c>
      <c r="H71" s="118" t="s">
        <v>17</v>
      </c>
      <c r="I71" s="118">
        <v>0</v>
      </c>
      <c r="J71" s="118" t="s">
        <v>17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18">
        <v>0</v>
      </c>
      <c r="Q71" s="118">
        <v>0</v>
      </c>
      <c r="R71" s="118">
        <v>0</v>
      </c>
      <c r="S71" s="118">
        <v>0</v>
      </c>
      <c r="T71" s="118">
        <v>0</v>
      </c>
      <c r="U71" s="118">
        <v>0</v>
      </c>
      <c r="V71" s="118">
        <v>0</v>
      </c>
      <c r="W71" s="118">
        <v>0</v>
      </c>
      <c r="X71" s="118">
        <v>0</v>
      </c>
      <c r="Y71" s="118">
        <v>0</v>
      </c>
      <c r="Z71" s="118">
        <v>0</v>
      </c>
      <c r="AA71" s="118">
        <v>0</v>
      </c>
      <c r="AB71" s="118">
        <v>0</v>
      </c>
      <c r="AC71" s="118">
        <v>0</v>
      </c>
      <c r="AD71" s="118">
        <v>0</v>
      </c>
      <c r="AE71" s="118">
        <v>0</v>
      </c>
      <c r="AF71" s="118">
        <v>0</v>
      </c>
      <c r="AG71" s="118">
        <v>0</v>
      </c>
      <c r="AH71" s="118">
        <v>0</v>
      </c>
      <c r="AI71" s="118">
        <v>0</v>
      </c>
      <c r="AJ71" s="118"/>
      <c r="AK71" s="118"/>
      <c r="AL71" s="118"/>
      <c r="AM71" s="74">
        <f>'البيان النهائى '!AD68</f>
        <v>2.3333333333333335</v>
      </c>
      <c r="AN71" s="75"/>
      <c r="AO71" s="76"/>
      <c r="AP71" s="76"/>
      <c r="AQ71" s="76"/>
      <c r="AR71" s="76">
        <f>'السلف الأجمالية'!E68</f>
        <v>0</v>
      </c>
      <c r="AS71" s="76"/>
      <c r="AT71" s="76"/>
      <c r="AU71" s="87">
        <v>1400</v>
      </c>
      <c r="AV71" s="69"/>
      <c r="AW71" s="69"/>
      <c r="AX71" s="70"/>
      <c r="AY71" s="69"/>
      <c r="AZ71" s="71">
        <f>'كشف المرتبات'!AN66</f>
        <v>108.88888888888889</v>
      </c>
      <c r="BA71" s="99">
        <f>'البيان النهائى '!F68</f>
        <v>-25.666666666666668</v>
      </c>
      <c r="BB71" s="83">
        <f>'البيان النهائى '!R68</f>
        <v>0.33333333333333331</v>
      </c>
      <c r="BC71" s="84">
        <f>'البيان النهائى '!E68</f>
        <v>2</v>
      </c>
      <c r="BD71" s="111">
        <f t="shared" si="0"/>
        <v>-23.333333333333336</v>
      </c>
      <c r="BE71" s="111">
        <f t="shared" si="1"/>
        <v>46.666666666666664</v>
      </c>
    </row>
    <row r="72" spans="4:57" ht="31.5" customHeight="1" thickBot="1" x14ac:dyDescent="0.25">
      <c r="D72" s="239">
        <v>57</v>
      </c>
      <c r="E72" s="116">
        <v>306</v>
      </c>
      <c r="F72" s="116" t="s">
        <v>276</v>
      </c>
      <c r="G72" s="117" t="s">
        <v>193</v>
      </c>
      <c r="H72" s="118" t="s">
        <v>17</v>
      </c>
      <c r="I72" s="118" t="s">
        <v>17</v>
      </c>
      <c r="J72" s="118">
        <v>0</v>
      </c>
      <c r="K72" s="118" t="s">
        <v>17</v>
      </c>
      <c r="L72" s="118" t="s">
        <v>17</v>
      </c>
      <c r="M72" s="118" t="s">
        <v>17</v>
      </c>
      <c r="N72" s="118">
        <v>0</v>
      </c>
      <c r="O72" s="118">
        <v>0</v>
      </c>
      <c r="P72" s="118" t="s">
        <v>17</v>
      </c>
      <c r="Q72" s="118" t="s">
        <v>17</v>
      </c>
      <c r="R72" s="118" t="s">
        <v>17</v>
      </c>
      <c r="S72" s="118">
        <v>0</v>
      </c>
      <c r="T72" s="118">
        <v>0</v>
      </c>
      <c r="U72" s="118">
        <v>0</v>
      </c>
      <c r="V72" s="118">
        <v>0</v>
      </c>
      <c r="W72" s="118">
        <v>0</v>
      </c>
      <c r="X72" s="118">
        <v>0</v>
      </c>
      <c r="Y72" s="118">
        <v>0</v>
      </c>
      <c r="Z72" s="118">
        <v>0</v>
      </c>
      <c r="AA72" s="118">
        <v>0</v>
      </c>
      <c r="AB72" s="118">
        <v>0</v>
      </c>
      <c r="AC72" s="118">
        <v>0</v>
      </c>
      <c r="AD72" s="118">
        <v>0</v>
      </c>
      <c r="AE72" s="118">
        <v>0</v>
      </c>
      <c r="AF72" s="118">
        <v>0</v>
      </c>
      <c r="AG72" s="118">
        <v>0</v>
      </c>
      <c r="AH72" s="118">
        <v>0</v>
      </c>
      <c r="AI72" s="118">
        <v>0</v>
      </c>
      <c r="AJ72" s="118"/>
      <c r="AK72" s="118"/>
      <c r="AL72" s="118"/>
      <c r="AM72" s="74">
        <f>'البيان النهائى '!AD69</f>
        <v>9.3333333333333339</v>
      </c>
      <c r="AN72" s="75"/>
      <c r="AO72" s="76"/>
      <c r="AP72" s="76"/>
      <c r="AQ72" s="76"/>
      <c r="AR72" s="76">
        <f>'السلف الأجمالية'!E69</f>
        <v>0</v>
      </c>
      <c r="AS72" s="76"/>
      <c r="AT72" s="76"/>
      <c r="AU72" s="87">
        <v>1400</v>
      </c>
      <c r="AV72" s="69"/>
      <c r="AW72" s="69"/>
      <c r="AX72" s="70"/>
      <c r="AY72" s="69"/>
      <c r="AZ72" s="71">
        <f>'كشف المرتبات'!AN67</f>
        <v>435.55555555555554</v>
      </c>
      <c r="BA72" s="99">
        <f>'البيان النهائى '!F69</f>
        <v>-18.666666666666664</v>
      </c>
      <c r="BB72" s="83">
        <f>'البيان النهائى '!R69</f>
        <v>1.3333333333333333</v>
      </c>
      <c r="BC72" s="84">
        <f>'البيان النهائى '!E69</f>
        <v>8</v>
      </c>
      <c r="BD72" s="111">
        <f t="shared" si="0"/>
        <v>-9.3333333333333304</v>
      </c>
      <c r="BE72" s="111">
        <f t="shared" si="1"/>
        <v>46.666666666666664</v>
      </c>
    </row>
    <row r="73" spans="4:57" ht="31.5" customHeight="1" thickBot="1" x14ac:dyDescent="0.25">
      <c r="D73" s="239">
        <v>58</v>
      </c>
      <c r="E73" s="116" t="s">
        <v>266</v>
      </c>
      <c r="F73" s="122" t="s">
        <v>260</v>
      </c>
      <c r="G73" s="117" t="s">
        <v>193</v>
      </c>
      <c r="H73" s="118">
        <v>0</v>
      </c>
      <c r="I73" s="118" t="s">
        <v>17</v>
      </c>
      <c r="J73" s="118" t="s">
        <v>17</v>
      </c>
      <c r="K73" s="118">
        <f>-7*60</f>
        <v>-420</v>
      </c>
      <c r="L73" s="118" t="s">
        <v>17</v>
      </c>
      <c r="M73" s="118">
        <v>0</v>
      </c>
      <c r="N73" s="118" t="s">
        <v>17</v>
      </c>
      <c r="O73" s="118">
        <v>0</v>
      </c>
      <c r="P73" s="118">
        <v>0</v>
      </c>
      <c r="Q73" s="118">
        <v>0</v>
      </c>
      <c r="R73" s="118">
        <v>0</v>
      </c>
      <c r="S73" s="118">
        <v>0</v>
      </c>
      <c r="T73" s="118">
        <v>0</v>
      </c>
      <c r="U73" s="118">
        <v>0</v>
      </c>
      <c r="V73" s="118">
        <v>0</v>
      </c>
      <c r="W73" s="118">
        <v>0</v>
      </c>
      <c r="X73" s="118">
        <v>0</v>
      </c>
      <c r="Y73" s="118">
        <v>0</v>
      </c>
      <c r="Z73" s="118">
        <v>0</v>
      </c>
      <c r="AA73" s="118">
        <v>0</v>
      </c>
      <c r="AB73" s="118">
        <v>0</v>
      </c>
      <c r="AC73" s="118">
        <v>0</v>
      </c>
      <c r="AD73" s="118">
        <v>0</v>
      </c>
      <c r="AE73" s="118">
        <v>0</v>
      </c>
      <c r="AF73" s="118">
        <v>0</v>
      </c>
      <c r="AG73" s="118">
        <v>0</v>
      </c>
      <c r="AH73" s="118">
        <v>0</v>
      </c>
      <c r="AI73" s="118">
        <v>0</v>
      </c>
      <c r="AJ73" s="118"/>
      <c r="AK73" s="118"/>
      <c r="AL73" s="118"/>
      <c r="AM73" s="74">
        <f>'البيان النهائى '!AD70</f>
        <v>5.833333333333333</v>
      </c>
      <c r="AN73" s="75"/>
      <c r="AO73" s="76"/>
      <c r="AP73" s="76"/>
      <c r="AQ73" s="76"/>
      <c r="AR73" s="76">
        <f>'السلف الأجمالية'!E70</f>
        <v>0</v>
      </c>
      <c r="AS73" s="76"/>
      <c r="AT73" s="76"/>
      <c r="AU73" s="87">
        <v>1400</v>
      </c>
      <c r="AV73" s="69"/>
      <c r="AW73" s="69"/>
      <c r="AX73" s="70"/>
      <c r="AY73" s="69"/>
      <c r="AZ73" s="71">
        <f>'كشف المرتبات'!AN68</f>
        <v>231.38888888888886</v>
      </c>
      <c r="BA73" s="99">
        <f>'البيان النهائى '!F70</f>
        <v>-22.166666666666668</v>
      </c>
      <c r="BB73" s="83">
        <f>'البيان النهائى '!R70</f>
        <v>0.83333333333333337</v>
      </c>
      <c r="BC73" s="84">
        <f>'البيان النهائى '!E70</f>
        <v>5</v>
      </c>
      <c r="BD73" s="111">
        <f t="shared" si="0"/>
        <v>-16.333333333333336</v>
      </c>
      <c r="BE73" s="111">
        <f t="shared" si="1"/>
        <v>46.666666666666664</v>
      </c>
    </row>
    <row r="74" spans="4:57" ht="31.5" customHeight="1" thickBot="1" x14ac:dyDescent="0.25">
      <c r="D74" s="239">
        <v>59</v>
      </c>
      <c r="E74" s="116">
        <v>518</v>
      </c>
      <c r="F74" s="116" t="s">
        <v>278</v>
      </c>
      <c r="G74" s="117" t="s">
        <v>193</v>
      </c>
      <c r="H74" s="118" t="s">
        <v>17</v>
      </c>
      <c r="I74" s="118" t="s">
        <v>17</v>
      </c>
      <c r="J74" s="118" t="s">
        <v>17</v>
      </c>
      <c r="K74" s="118" t="s">
        <v>17</v>
      </c>
      <c r="L74" s="118" t="s">
        <v>17</v>
      </c>
      <c r="M74" s="118" t="s">
        <v>17</v>
      </c>
      <c r="N74" s="118">
        <v>0</v>
      </c>
      <c r="O74" s="118">
        <v>0</v>
      </c>
      <c r="P74" s="118">
        <v>0</v>
      </c>
      <c r="Q74" s="118">
        <v>0</v>
      </c>
      <c r="R74" s="118">
        <v>0</v>
      </c>
      <c r="S74" s="118">
        <v>0</v>
      </c>
      <c r="T74" s="118">
        <v>0</v>
      </c>
      <c r="U74" s="118">
        <v>0</v>
      </c>
      <c r="V74" s="118">
        <v>0</v>
      </c>
      <c r="W74" s="118">
        <v>0</v>
      </c>
      <c r="X74" s="118">
        <v>0</v>
      </c>
      <c r="Y74" s="118">
        <v>0</v>
      </c>
      <c r="Z74" s="118">
        <v>0</v>
      </c>
      <c r="AA74" s="118">
        <v>0</v>
      </c>
      <c r="AB74" s="118">
        <v>0</v>
      </c>
      <c r="AC74" s="118">
        <v>0</v>
      </c>
      <c r="AD74" s="118">
        <v>0</v>
      </c>
      <c r="AE74" s="118">
        <v>0</v>
      </c>
      <c r="AF74" s="118">
        <v>0</v>
      </c>
      <c r="AG74" s="118">
        <v>0</v>
      </c>
      <c r="AH74" s="118">
        <v>0</v>
      </c>
      <c r="AI74" s="118">
        <v>0</v>
      </c>
      <c r="AJ74" s="118"/>
      <c r="AK74" s="118"/>
      <c r="AL74" s="118"/>
      <c r="AM74" s="74">
        <f>'البيان النهائى '!AD71</f>
        <v>7</v>
      </c>
      <c r="AN74" s="75"/>
      <c r="AO74" s="76"/>
      <c r="AP74" s="76"/>
      <c r="AQ74" s="76"/>
      <c r="AR74" s="76">
        <f>'السلف الأجمالية'!E71</f>
        <v>0</v>
      </c>
      <c r="AS74" s="76"/>
      <c r="AT74" s="76"/>
      <c r="AU74" s="87">
        <v>1400</v>
      </c>
      <c r="AV74" s="69"/>
      <c r="AW74" s="69"/>
      <c r="AX74" s="70"/>
      <c r="AY74" s="69"/>
      <c r="AZ74" s="71">
        <f>'كشف المرتبات'!AN69</f>
        <v>326.66666666666669</v>
      </c>
      <c r="BA74" s="99">
        <f>'البيان النهائى '!F71</f>
        <v>-21</v>
      </c>
      <c r="BB74" s="83">
        <f>'البيان النهائى '!R71</f>
        <v>1</v>
      </c>
      <c r="BC74" s="84">
        <f>'البيان النهائى '!E71</f>
        <v>6</v>
      </c>
      <c r="BD74" s="111">
        <f t="shared" si="0"/>
        <v>-14</v>
      </c>
      <c r="BE74" s="111">
        <f t="shared" si="1"/>
        <v>46.666666666666664</v>
      </c>
    </row>
    <row r="75" spans="4:57" ht="31.5" customHeight="1" thickBot="1" x14ac:dyDescent="0.25">
      <c r="D75" s="239">
        <v>60</v>
      </c>
      <c r="E75" s="240">
        <v>202</v>
      </c>
      <c r="F75" s="116" t="s">
        <v>316</v>
      </c>
      <c r="G75" s="117" t="s">
        <v>193</v>
      </c>
      <c r="H75" s="118" t="s">
        <v>17</v>
      </c>
      <c r="I75" s="118" t="s">
        <v>17</v>
      </c>
      <c r="J75" s="118" t="s">
        <v>17</v>
      </c>
      <c r="K75" s="118" t="s">
        <v>17</v>
      </c>
      <c r="L75" s="118" t="s">
        <v>17</v>
      </c>
      <c r="M75" s="118">
        <v>0</v>
      </c>
      <c r="N75" s="118">
        <v>0</v>
      </c>
      <c r="O75" s="118">
        <v>0</v>
      </c>
      <c r="P75" s="118">
        <v>0</v>
      </c>
      <c r="Q75" s="118">
        <v>0</v>
      </c>
      <c r="R75" s="118">
        <v>0</v>
      </c>
      <c r="S75" s="118">
        <v>0</v>
      </c>
      <c r="T75" s="118">
        <v>0</v>
      </c>
      <c r="U75" s="118">
        <v>0</v>
      </c>
      <c r="V75" s="118">
        <v>0</v>
      </c>
      <c r="W75" s="118">
        <v>0</v>
      </c>
      <c r="X75" s="118">
        <v>0</v>
      </c>
      <c r="Y75" s="118">
        <v>0</v>
      </c>
      <c r="Z75" s="118">
        <v>0</v>
      </c>
      <c r="AA75" s="118">
        <v>0</v>
      </c>
      <c r="AB75" s="118">
        <v>0</v>
      </c>
      <c r="AC75" s="118">
        <v>0</v>
      </c>
      <c r="AD75" s="118">
        <v>0</v>
      </c>
      <c r="AE75" s="118">
        <v>0</v>
      </c>
      <c r="AF75" s="118">
        <v>0</v>
      </c>
      <c r="AG75" s="118">
        <v>0</v>
      </c>
      <c r="AH75" s="118">
        <v>0</v>
      </c>
      <c r="AI75" s="118">
        <v>0</v>
      </c>
      <c r="AJ75" s="118"/>
      <c r="AK75" s="118"/>
      <c r="AL75" s="118"/>
      <c r="AM75" s="74">
        <f>'البيان النهائى '!AD72</f>
        <v>5.833333333333333</v>
      </c>
      <c r="AN75" s="75"/>
      <c r="AO75" s="76"/>
      <c r="AP75" s="76"/>
      <c r="AQ75" s="76"/>
      <c r="AR75" s="76">
        <f>'السلف الأجمالية'!E72</f>
        <v>0</v>
      </c>
      <c r="AS75" s="76"/>
      <c r="AT75" s="76"/>
      <c r="AU75" s="87">
        <v>1400</v>
      </c>
      <c r="AV75" s="69"/>
      <c r="AW75" s="69"/>
      <c r="AX75" s="70"/>
      <c r="AY75" s="69"/>
      <c r="AZ75" s="71">
        <f>'كشف المرتبات'!AN70</f>
        <v>272.22222222222217</v>
      </c>
      <c r="BA75" s="99">
        <f>'البيان النهائى '!F72</f>
        <v>-22.166666666666668</v>
      </c>
      <c r="BB75" s="83">
        <f>'البيان النهائى '!R72</f>
        <v>0.83333333333333337</v>
      </c>
      <c r="BC75" s="84">
        <f>'البيان النهائى '!E72</f>
        <v>5</v>
      </c>
      <c r="BD75" s="111">
        <f t="shared" si="0"/>
        <v>-16.333333333333336</v>
      </c>
      <c r="BE75" s="111">
        <f t="shared" si="1"/>
        <v>46.666666666666664</v>
      </c>
    </row>
    <row r="76" spans="4:57" ht="31.5" customHeight="1" thickBot="1" x14ac:dyDescent="0.25">
      <c r="D76" s="239">
        <v>61</v>
      </c>
      <c r="E76" s="240" t="s">
        <v>261</v>
      </c>
      <c r="F76" s="116" t="s">
        <v>263</v>
      </c>
      <c r="G76" s="117" t="s">
        <v>193</v>
      </c>
      <c r="H76" s="118">
        <v>0</v>
      </c>
      <c r="I76" s="118">
        <v>0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 t="s">
        <v>17</v>
      </c>
      <c r="P76" s="118">
        <v>0</v>
      </c>
      <c r="Q76" s="118">
        <v>0</v>
      </c>
      <c r="R76" s="118">
        <v>0</v>
      </c>
      <c r="S76" s="118">
        <v>0</v>
      </c>
      <c r="T76" s="118">
        <v>0</v>
      </c>
      <c r="U76" s="118">
        <v>0</v>
      </c>
      <c r="V76" s="118">
        <v>0</v>
      </c>
      <c r="W76" s="118">
        <v>0</v>
      </c>
      <c r="X76" s="118">
        <v>0</v>
      </c>
      <c r="Y76" s="118">
        <v>0</v>
      </c>
      <c r="Z76" s="118">
        <v>0</v>
      </c>
      <c r="AA76" s="118">
        <v>0</v>
      </c>
      <c r="AB76" s="118">
        <v>0</v>
      </c>
      <c r="AC76" s="118">
        <v>0</v>
      </c>
      <c r="AD76" s="118">
        <v>0</v>
      </c>
      <c r="AE76" s="118">
        <v>0</v>
      </c>
      <c r="AF76" s="118">
        <v>0</v>
      </c>
      <c r="AG76" s="118">
        <v>0</v>
      </c>
      <c r="AH76" s="118">
        <v>0</v>
      </c>
      <c r="AI76" s="118">
        <v>0</v>
      </c>
      <c r="AJ76" s="118"/>
      <c r="AK76" s="118"/>
      <c r="AL76" s="118"/>
      <c r="AM76" s="74">
        <f>'البيان النهائى '!AD73</f>
        <v>1.1666666666666667</v>
      </c>
      <c r="AN76" s="75"/>
      <c r="AO76" s="76"/>
      <c r="AP76" s="76"/>
      <c r="AQ76" s="76"/>
      <c r="AR76" s="76">
        <f>'السلف الأجمالية'!E73</f>
        <v>0</v>
      </c>
      <c r="AS76" s="76"/>
      <c r="AT76" s="76"/>
      <c r="AU76" s="87">
        <v>1400</v>
      </c>
      <c r="AV76" s="69"/>
      <c r="AW76" s="69"/>
      <c r="AX76" s="70"/>
      <c r="AY76" s="69"/>
      <c r="AZ76" s="71">
        <f>'كشف المرتبات'!AN71</f>
        <v>54.444444444444443</v>
      </c>
      <c r="BA76" s="99">
        <f>'البيان النهائى '!F73</f>
        <v>-26.833333333333332</v>
      </c>
      <c r="BB76" s="83">
        <f>'البيان النهائى '!R73</f>
        <v>0.16666666666666666</v>
      </c>
      <c r="BC76" s="84">
        <f>'البيان النهائى '!E73</f>
        <v>1</v>
      </c>
      <c r="BD76" s="111">
        <f t="shared" si="0"/>
        <v>-25.666666666666664</v>
      </c>
      <c r="BE76" s="111">
        <f t="shared" si="1"/>
        <v>46.666666666666664</v>
      </c>
    </row>
    <row r="77" spans="4:57" ht="31.5" customHeight="1" thickBot="1" x14ac:dyDescent="0.25">
      <c r="D77" s="239">
        <v>62</v>
      </c>
      <c r="E77" s="240">
        <v>551</v>
      </c>
      <c r="F77" s="116" t="s">
        <v>317</v>
      </c>
      <c r="G77" s="117" t="s">
        <v>193</v>
      </c>
      <c r="H77" s="118" t="s">
        <v>17</v>
      </c>
      <c r="I77" s="118" t="s">
        <v>17</v>
      </c>
      <c r="J77" s="118" t="s">
        <v>17</v>
      </c>
      <c r="K77" s="118" t="s">
        <v>17</v>
      </c>
      <c r="L77" s="118" t="s">
        <v>17</v>
      </c>
      <c r="M77" s="118">
        <v>0</v>
      </c>
      <c r="N77" s="118" t="s">
        <v>17</v>
      </c>
      <c r="O77" s="118" t="s">
        <v>17</v>
      </c>
      <c r="P77" s="118" t="s">
        <v>17</v>
      </c>
      <c r="Q77" s="118" t="s">
        <v>17</v>
      </c>
      <c r="R77" s="118" t="s">
        <v>17</v>
      </c>
      <c r="S77" s="118">
        <v>0</v>
      </c>
      <c r="T77" s="118">
        <v>0</v>
      </c>
      <c r="U77" s="118">
        <v>0</v>
      </c>
      <c r="V77" s="118">
        <v>0</v>
      </c>
      <c r="W77" s="118">
        <v>0</v>
      </c>
      <c r="X77" s="118">
        <v>0</v>
      </c>
      <c r="Y77" s="118">
        <v>0</v>
      </c>
      <c r="Z77" s="118">
        <v>0</v>
      </c>
      <c r="AA77" s="118">
        <v>0</v>
      </c>
      <c r="AB77" s="118">
        <v>0</v>
      </c>
      <c r="AC77" s="118">
        <v>0</v>
      </c>
      <c r="AD77" s="118">
        <v>0</v>
      </c>
      <c r="AE77" s="118">
        <v>0</v>
      </c>
      <c r="AF77" s="118">
        <v>0</v>
      </c>
      <c r="AG77" s="118">
        <v>0</v>
      </c>
      <c r="AH77" s="118">
        <v>0</v>
      </c>
      <c r="AI77" s="118">
        <v>0</v>
      </c>
      <c r="AJ77" s="118"/>
      <c r="AK77" s="118"/>
      <c r="AL77" s="118"/>
      <c r="AM77" s="74">
        <f>'البيان النهائى '!AD74</f>
        <v>11.666666666666666</v>
      </c>
      <c r="AN77" s="75"/>
      <c r="AO77" s="76"/>
      <c r="AP77" s="76"/>
      <c r="AQ77" s="76"/>
      <c r="AR77" s="76">
        <f>'السلف الأجمالية'!E74</f>
        <v>0</v>
      </c>
      <c r="AS77" s="76"/>
      <c r="AT77" s="76"/>
      <c r="AU77" s="87">
        <v>1400</v>
      </c>
      <c r="AV77" s="69"/>
      <c r="AW77" s="69"/>
      <c r="AX77" s="70"/>
      <c r="AY77" s="69"/>
      <c r="AZ77" s="71">
        <f>'كشف المرتبات'!AN72</f>
        <v>544.44444444444434</v>
      </c>
      <c r="BA77" s="99">
        <f>'البيان النهائى '!F74</f>
        <v>-16.333333333333336</v>
      </c>
      <c r="BB77" s="83">
        <f>'البيان النهائى '!R74</f>
        <v>1.6666666666666667</v>
      </c>
      <c r="BC77" s="84">
        <f>'البيان النهائى '!E74</f>
        <v>10</v>
      </c>
      <c r="BD77" s="111">
        <f t="shared" si="0"/>
        <v>-4.6666666666666696</v>
      </c>
      <c r="BE77" s="111">
        <f t="shared" si="1"/>
        <v>46.666666666666664</v>
      </c>
    </row>
    <row r="78" spans="4:57" ht="31.5" customHeight="1" thickBot="1" x14ac:dyDescent="0.25">
      <c r="D78" s="239">
        <v>63</v>
      </c>
      <c r="E78" s="240">
        <v>559</v>
      </c>
      <c r="F78" s="116" t="s">
        <v>318</v>
      </c>
      <c r="G78" s="117" t="s">
        <v>193</v>
      </c>
      <c r="H78" s="118">
        <f>-2*60</f>
        <v>-120</v>
      </c>
      <c r="I78" s="118" t="s">
        <v>17</v>
      </c>
      <c r="J78" s="118" t="s">
        <v>17</v>
      </c>
      <c r="K78" s="118" t="s">
        <v>17</v>
      </c>
      <c r="L78" s="118" t="s">
        <v>17</v>
      </c>
      <c r="M78" s="118">
        <v>0</v>
      </c>
      <c r="N78" s="118" t="s">
        <v>17</v>
      </c>
      <c r="O78" s="118" t="s">
        <v>17</v>
      </c>
      <c r="P78" s="118">
        <f>-2*60</f>
        <v>-120</v>
      </c>
      <c r="Q78" s="118" t="s">
        <v>17</v>
      </c>
      <c r="R78" s="118" t="s">
        <v>17</v>
      </c>
      <c r="S78" s="118">
        <v>0</v>
      </c>
      <c r="T78" s="118">
        <v>0</v>
      </c>
      <c r="U78" s="118">
        <v>0</v>
      </c>
      <c r="V78" s="118">
        <v>0</v>
      </c>
      <c r="W78" s="118">
        <v>0</v>
      </c>
      <c r="X78" s="118">
        <v>0</v>
      </c>
      <c r="Y78" s="118">
        <v>0</v>
      </c>
      <c r="Z78" s="118">
        <v>0</v>
      </c>
      <c r="AA78" s="118">
        <v>0</v>
      </c>
      <c r="AB78" s="118">
        <v>0</v>
      </c>
      <c r="AC78" s="118">
        <v>0</v>
      </c>
      <c r="AD78" s="118">
        <v>0</v>
      </c>
      <c r="AE78" s="118">
        <v>0</v>
      </c>
      <c r="AF78" s="118">
        <v>0</v>
      </c>
      <c r="AG78" s="118">
        <v>0</v>
      </c>
      <c r="AH78" s="118">
        <v>0</v>
      </c>
      <c r="AI78" s="118">
        <v>0</v>
      </c>
      <c r="AJ78" s="118"/>
      <c r="AK78" s="118"/>
      <c r="AL78" s="118"/>
      <c r="AM78" s="74">
        <f>'البيان النهائى '!AD75</f>
        <v>11.666666666666666</v>
      </c>
      <c r="AN78" s="75"/>
      <c r="AO78" s="76"/>
      <c r="AP78" s="76"/>
      <c r="AQ78" s="76"/>
      <c r="AR78" s="76">
        <f>'السلف الأجمالية'!E75</f>
        <v>0</v>
      </c>
      <c r="AS78" s="76"/>
      <c r="AT78" s="76"/>
      <c r="AU78" s="87">
        <v>1400</v>
      </c>
      <c r="AV78" s="69"/>
      <c r="AW78" s="69"/>
      <c r="AX78" s="70"/>
      <c r="AY78" s="69"/>
      <c r="AZ78" s="71">
        <f>'كشف المرتبات'!AN73</f>
        <v>521.11111111111097</v>
      </c>
      <c r="BA78" s="99">
        <f>'البيان النهائى '!F75</f>
        <v>-16.333333333333336</v>
      </c>
      <c r="BB78" s="83">
        <f>'البيان النهائى '!R75</f>
        <v>1.6666666666666667</v>
      </c>
      <c r="BC78" s="84">
        <f>'البيان النهائى '!E75</f>
        <v>10</v>
      </c>
      <c r="BD78" s="111">
        <f t="shared" si="0"/>
        <v>-4.6666666666666696</v>
      </c>
      <c r="BE78" s="111">
        <f t="shared" si="1"/>
        <v>46.666666666666664</v>
      </c>
    </row>
    <row r="79" spans="4:57" ht="31.5" customHeight="1" thickBot="1" x14ac:dyDescent="0.25">
      <c r="D79" s="239">
        <v>64</v>
      </c>
      <c r="E79" s="240">
        <v>580</v>
      </c>
      <c r="F79" s="119" t="s">
        <v>319</v>
      </c>
      <c r="G79" s="117" t="s">
        <v>193</v>
      </c>
      <c r="H79" s="118">
        <v>0</v>
      </c>
      <c r="I79" s="118" t="s">
        <v>17</v>
      </c>
      <c r="J79" s="118">
        <v>0</v>
      </c>
      <c r="K79" s="118" t="s">
        <v>17</v>
      </c>
      <c r="L79" s="118" t="s">
        <v>17</v>
      </c>
      <c r="M79" s="118">
        <v>0</v>
      </c>
      <c r="N79" s="118">
        <v>0</v>
      </c>
      <c r="O79" s="118">
        <v>0</v>
      </c>
      <c r="P79" s="118" t="s">
        <v>17</v>
      </c>
      <c r="Q79" s="118">
        <v>0</v>
      </c>
      <c r="R79" s="118">
        <v>0</v>
      </c>
      <c r="S79" s="118">
        <v>0</v>
      </c>
      <c r="T79" s="118">
        <v>0</v>
      </c>
      <c r="U79" s="118">
        <v>0</v>
      </c>
      <c r="V79" s="118">
        <v>0</v>
      </c>
      <c r="W79" s="118">
        <v>0</v>
      </c>
      <c r="X79" s="118">
        <v>0</v>
      </c>
      <c r="Y79" s="118">
        <v>0</v>
      </c>
      <c r="Z79" s="118">
        <v>0</v>
      </c>
      <c r="AA79" s="118">
        <v>0</v>
      </c>
      <c r="AB79" s="118">
        <v>0</v>
      </c>
      <c r="AC79" s="118">
        <v>0</v>
      </c>
      <c r="AD79" s="118">
        <v>0</v>
      </c>
      <c r="AE79" s="118">
        <v>0</v>
      </c>
      <c r="AF79" s="118">
        <v>0</v>
      </c>
      <c r="AG79" s="118">
        <v>0</v>
      </c>
      <c r="AH79" s="118">
        <v>0</v>
      </c>
      <c r="AI79" s="118">
        <v>0</v>
      </c>
      <c r="AJ79" s="118"/>
      <c r="AK79" s="118"/>
      <c r="AL79" s="118"/>
      <c r="AM79" s="74">
        <f>'البيان النهائى '!AD76</f>
        <v>4.666666666666667</v>
      </c>
      <c r="AN79" s="75"/>
      <c r="AO79" s="76"/>
      <c r="AP79" s="76"/>
      <c r="AQ79" s="76"/>
      <c r="AR79" s="76">
        <f>'السلف الأجمالية'!E76</f>
        <v>0</v>
      </c>
      <c r="AS79" s="76"/>
      <c r="AT79" s="76"/>
      <c r="AU79" s="87">
        <v>1400</v>
      </c>
      <c r="AV79" s="69"/>
      <c r="AW79" s="69"/>
      <c r="AX79" s="70"/>
      <c r="AY79" s="69"/>
      <c r="AZ79" s="71">
        <f>'كشف المرتبات'!AN74</f>
        <v>217.77777777777777</v>
      </c>
      <c r="BA79" s="99">
        <f>'البيان النهائى '!F76</f>
        <v>-23.333333333333332</v>
      </c>
      <c r="BB79" s="83">
        <f>'البيان النهائى '!R76</f>
        <v>0.66666666666666663</v>
      </c>
      <c r="BC79" s="84">
        <f>'البيان النهائى '!E76</f>
        <v>4</v>
      </c>
      <c r="BD79" s="111">
        <f t="shared" si="0"/>
        <v>-18.666666666666664</v>
      </c>
      <c r="BE79" s="111">
        <f t="shared" si="1"/>
        <v>46.666666666666664</v>
      </c>
    </row>
    <row r="80" spans="4:57" ht="31.5" customHeight="1" thickBot="1" x14ac:dyDescent="0.25">
      <c r="D80" s="239">
        <v>65</v>
      </c>
      <c r="E80" s="240">
        <v>568</v>
      </c>
      <c r="F80" s="120" t="s">
        <v>320</v>
      </c>
      <c r="G80" s="117" t="s">
        <v>193</v>
      </c>
      <c r="H80" s="118" t="s">
        <v>17</v>
      </c>
      <c r="I80" s="118" t="s">
        <v>17</v>
      </c>
      <c r="J80" s="118" t="s">
        <v>17</v>
      </c>
      <c r="K80" s="118">
        <v>0</v>
      </c>
      <c r="L80" s="118" t="s">
        <v>17</v>
      </c>
      <c r="M80" s="118" t="s">
        <v>17</v>
      </c>
      <c r="N80" s="118" t="s">
        <v>17</v>
      </c>
      <c r="O80" s="118" t="s">
        <v>17</v>
      </c>
      <c r="P80" s="118">
        <v>0</v>
      </c>
      <c r="Q80" s="118" t="s">
        <v>17</v>
      </c>
      <c r="R80" s="118" t="s">
        <v>17</v>
      </c>
      <c r="S80" s="118">
        <v>0</v>
      </c>
      <c r="T80" s="118">
        <v>0</v>
      </c>
      <c r="U80" s="118">
        <v>0</v>
      </c>
      <c r="V80" s="118">
        <v>0</v>
      </c>
      <c r="W80" s="118">
        <v>0</v>
      </c>
      <c r="X80" s="118">
        <v>0</v>
      </c>
      <c r="Y80" s="118">
        <v>0</v>
      </c>
      <c r="Z80" s="118">
        <v>0</v>
      </c>
      <c r="AA80" s="118">
        <v>0</v>
      </c>
      <c r="AB80" s="118">
        <v>0</v>
      </c>
      <c r="AC80" s="118">
        <v>0</v>
      </c>
      <c r="AD80" s="118">
        <v>0</v>
      </c>
      <c r="AE80" s="118">
        <v>0</v>
      </c>
      <c r="AF80" s="118">
        <v>0</v>
      </c>
      <c r="AG80" s="118">
        <v>0</v>
      </c>
      <c r="AH80" s="118">
        <v>0</v>
      </c>
      <c r="AI80" s="118">
        <v>0</v>
      </c>
      <c r="AJ80" s="118"/>
      <c r="AK80" s="118"/>
      <c r="AL80" s="118"/>
      <c r="AM80" s="74">
        <f>'البيان النهائى '!AD77</f>
        <v>10.5</v>
      </c>
      <c r="AN80" s="75"/>
      <c r="AO80" s="76"/>
      <c r="AP80" s="76"/>
      <c r="AQ80" s="76"/>
      <c r="AR80" s="76">
        <f>'السلف الأجمالية'!E77</f>
        <v>0</v>
      </c>
      <c r="AS80" s="76"/>
      <c r="AT80" s="76"/>
      <c r="AU80" s="87">
        <v>1400</v>
      </c>
      <c r="AV80" s="69"/>
      <c r="AW80" s="69"/>
      <c r="AX80" s="70"/>
      <c r="AY80" s="69"/>
      <c r="AZ80" s="71">
        <f>'كشف المرتبات'!AN75</f>
        <v>490</v>
      </c>
      <c r="BA80" s="99">
        <f>'البيان النهائى '!F77</f>
        <v>-17.5</v>
      </c>
      <c r="BB80" s="83">
        <f>'البيان النهائى '!R77</f>
        <v>1.5</v>
      </c>
      <c r="BC80" s="84">
        <f>'البيان النهائى '!E77</f>
        <v>9</v>
      </c>
      <c r="BD80" s="111">
        <f t="shared" si="0"/>
        <v>-7</v>
      </c>
      <c r="BE80" s="111">
        <f t="shared" si="1"/>
        <v>46.666666666666664</v>
      </c>
    </row>
    <row r="81" spans="4:57" ht="31.5" customHeight="1" thickBot="1" x14ac:dyDescent="0.25">
      <c r="D81" s="239">
        <v>66</v>
      </c>
      <c r="E81" s="240">
        <v>565</v>
      </c>
      <c r="F81" s="116" t="s">
        <v>321</v>
      </c>
      <c r="G81" s="117" t="s">
        <v>193</v>
      </c>
      <c r="H81" s="118" t="s">
        <v>17</v>
      </c>
      <c r="I81" s="118">
        <v>0</v>
      </c>
      <c r="J81" s="118" t="s">
        <v>17</v>
      </c>
      <c r="K81" s="118">
        <f>-7*60</f>
        <v>-420</v>
      </c>
      <c r="L81" s="118" t="s">
        <v>17</v>
      </c>
      <c r="M81" s="118" t="s">
        <v>17</v>
      </c>
      <c r="N81" s="118">
        <v>0</v>
      </c>
      <c r="O81" s="118" t="s">
        <v>17</v>
      </c>
      <c r="P81" s="118">
        <v>0</v>
      </c>
      <c r="Q81" s="118">
        <v>0</v>
      </c>
      <c r="R81" s="118">
        <v>0</v>
      </c>
      <c r="S81" s="118">
        <v>0</v>
      </c>
      <c r="T81" s="118">
        <v>0</v>
      </c>
      <c r="U81" s="118">
        <v>0</v>
      </c>
      <c r="V81" s="118">
        <v>0</v>
      </c>
      <c r="W81" s="118">
        <v>0</v>
      </c>
      <c r="X81" s="118">
        <v>0</v>
      </c>
      <c r="Y81" s="118">
        <v>0</v>
      </c>
      <c r="Z81" s="118">
        <v>0</v>
      </c>
      <c r="AA81" s="118">
        <v>0</v>
      </c>
      <c r="AB81" s="118">
        <v>0</v>
      </c>
      <c r="AC81" s="118">
        <v>0</v>
      </c>
      <c r="AD81" s="118">
        <v>0</v>
      </c>
      <c r="AE81" s="118">
        <v>0</v>
      </c>
      <c r="AF81" s="118">
        <v>0</v>
      </c>
      <c r="AG81" s="118">
        <v>0</v>
      </c>
      <c r="AH81" s="118">
        <v>0</v>
      </c>
      <c r="AI81" s="118">
        <v>0</v>
      </c>
      <c r="AJ81" s="118"/>
      <c r="AK81" s="118"/>
      <c r="AL81" s="118"/>
      <c r="AM81" s="74">
        <f>'البيان النهائى '!AD78</f>
        <v>7</v>
      </c>
      <c r="AN81" s="75"/>
      <c r="AO81" s="76"/>
      <c r="AP81" s="76"/>
      <c r="AQ81" s="76"/>
      <c r="AR81" s="76">
        <f>'السلف الأجمالية'!E78</f>
        <v>0</v>
      </c>
      <c r="AS81" s="76"/>
      <c r="AT81" s="76"/>
      <c r="AU81" s="87">
        <v>1400</v>
      </c>
      <c r="AV81" s="69"/>
      <c r="AW81" s="69"/>
      <c r="AX81" s="70"/>
      <c r="AY81" s="69"/>
      <c r="AZ81" s="71">
        <f>'كشف المرتبات'!AN76</f>
        <v>285.83333333333337</v>
      </c>
      <c r="BA81" s="99">
        <f>'البيان النهائى '!F78</f>
        <v>-21</v>
      </c>
      <c r="BB81" s="83">
        <f>'البيان النهائى '!R78</f>
        <v>1</v>
      </c>
      <c r="BC81" s="84">
        <f>'البيان النهائى '!E78</f>
        <v>6</v>
      </c>
      <c r="BD81" s="111">
        <f t="shared" ref="BD81:BD144" si="2">BC81+BB81+BA81</f>
        <v>-14</v>
      </c>
      <c r="BE81" s="111">
        <f t="shared" ref="BE81:BE144" si="3">AU81/30</f>
        <v>46.666666666666664</v>
      </c>
    </row>
    <row r="82" spans="4:57" ht="31.5" customHeight="1" thickBot="1" x14ac:dyDescent="0.25">
      <c r="D82" s="239">
        <v>67</v>
      </c>
      <c r="E82" s="240">
        <v>571</v>
      </c>
      <c r="F82" s="119" t="s">
        <v>322</v>
      </c>
      <c r="G82" s="117" t="s">
        <v>193</v>
      </c>
      <c r="H82" s="118" t="s">
        <v>17</v>
      </c>
      <c r="I82" s="118" t="s">
        <v>17</v>
      </c>
      <c r="J82" s="118">
        <v>0</v>
      </c>
      <c r="K82" s="118" t="s">
        <v>17</v>
      </c>
      <c r="L82" s="118" t="s">
        <v>17</v>
      </c>
      <c r="M82" s="118" t="s">
        <v>17</v>
      </c>
      <c r="N82" s="118" t="s">
        <v>17</v>
      </c>
      <c r="O82" s="118" t="s">
        <v>17</v>
      </c>
      <c r="P82" s="118" t="s">
        <v>17</v>
      </c>
      <c r="Q82" s="118">
        <v>0</v>
      </c>
      <c r="R82" s="118" t="s">
        <v>17</v>
      </c>
      <c r="S82" s="118">
        <v>0</v>
      </c>
      <c r="T82" s="118">
        <v>0</v>
      </c>
      <c r="U82" s="118">
        <v>0</v>
      </c>
      <c r="V82" s="118">
        <v>0</v>
      </c>
      <c r="W82" s="118">
        <v>0</v>
      </c>
      <c r="X82" s="118">
        <v>0</v>
      </c>
      <c r="Y82" s="118">
        <v>0</v>
      </c>
      <c r="Z82" s="118">
        <v>0</v>
      </c>
      <c r="AA82" s="118">
        <v>0</v>
      </c>
      <c r="AB82" s="118">
        <v>0</v>
      </c>
      <c r="AC82" s="118">
        <v>0</v>
      </c>
      <c r="AD82" s="118">
        <v>0</v>
      </c>
      <c r="AE82" s="118">
        <v>0</v>
      </c>
      <c r="AF82" s="118">
        <v>0</v>
      </c>
      <c r="AG82" s="118">
        <v>0</v>
      </c>
      <c r="AH82" s="118">
        <v>0</v>
      </c>
      <c r="AI82" s="118">
        <v>0</v>
      </c>
      <c r="AJ82" s="118"/>
      <c r="AK82" s="118"/>
      <c r="AL82" s="118"/>
      <c r="AM82" s="74">
        <f>'البيان النهائى '!AD79</f>
        <v>10.5</v>
      </c>
      <c r="AN82" s="75"/>
      <c r="AO82" s="76"/>
      <c r="AP82" s="76"/>
      <c r="AQ82" s="76"/>
      <c r="AR82" s="76">
        <f>'السلف الأجمالية'!E79</f>
        <v>0</v>
      </c>
      <c r="AS82" s="76"/>
      <c r="AT82" s="76"/>
      <c r="AU82" s="87">
        <v>1400</v>
      </c>
      <c r="AV82" s="69"/>
      <c r="AW82" s="69"/>
      <c r="AX82" s="70"/>
      <c r="AY82" s="69"/>
      <c r="AZ82" s="71">
        <f>'كشف المرتبات'!AN77</f>
        <v>490</v>
      </c>
      <c r="BA82" s="99">
        <f>'البيان النهائى '!F79</f>
        <v>-17.5</v>
      </c>
      <c r="BB82" s="83">
        <f>'البيان النهائى '!R79</f>
        <v>1.5</v>
      </c>
      <c r="BC82" s="84">
        <f>'البيان النهائى '!E79</f>
        <v>9</v>
      </c>
      <c r="BD82" s="111">
        <f t="shared" si="2"/>
        <v>-7</v>
      </c>
      <c r="BE82" s="111">
        <f t="shared" si="3"/>
        <v>46.666666666666664</v>
      </c>
    </row>
    <row r="83" spans="4:57" ht="31.5" customHeight="1" thickBot="1" x14ac:dyDescent="0.25">
      <c r="D83" s="239">
        <v>68</v>
      </c>
      <c r="E83" s="240">
        <v>552</v>
      </c>
      <c r="F83" s="116" t="s">
        <v>279</v>
      </c>
      <c r="G83" s="117" t="s">
        <v>193</v>
      </c>
      <c r="H83" s="118" t="s">
        <v>17</v>
      </c>
      <c r="I83" s="118" t="s">
        <v>17</v>
      </c>
      <c r="J83" s="118">
        <v>0</v>
      </c>
      <c r="K83" s="118">
        <v>0</v>
      </c>
      <c r="L83" s="118">
        <v>0</v>
      </c>
      <c r="M83" s="118">
        <v>0</v>
      </c>
      <c r="N83" s="118">
        <v>0</v>
      </c>
      <c r="O83" s="118">
        <v>0</v>
      </c>
      <c r="P83" s="118">
        <v>0</v>
      </c>
      <c r="Q83" s="118">
        <v>0</v>
      </c>
      <c r="R83" s="118">
        <v>0</v>
      </c>
      <c r="S83" s="118">
        <v>0</v>
      </c>
      <c r="T83" s="118">
        <v>0</v>
      </c>
      <c r="U83" s="118">
        <v>0</v>
      </c>
      <c r="V83" s="118">
        <v>0</v>
      </c>
      <c r="W83" s="118">
        <v>0</v>
      </c>
      <c r="X83" s="118">
        <v>0</v>
      </c>
      <c r="Y83" s="118">
        <v>0</v>
      </c>
      <c r="Z83" s="118">
        <v>0</v>
      </c>
      <c r="AA83" s="118">
        <v>0</v>
      </c>
      <c r="AB83" s="118">
        <v>0</v>
      </c>
      <c r="AC83" s="118">
        <v>0</v>
      </c>
      <c r="AD83" s="118">
        <v>0</v>
      </c>
      <c r="AE83" s="118">
        <v>0</v>
      </c>
      <c r="AF83" s="118">
        <v>0</v>
      </c>
      <c r="AG83" s="118">
        <v>0</v>
      </c>
      <c r="AH83" s="118">
        <v>0</v>
      </c>
      <c r="AI83" s="118">
        <v>0</v>
      </c>
      <c r="AJ83" s="118"/>
      <c r="AK83" s="118"/>
      <c r="AL83" s="118"/>
      <c r="AM83" s="74">
        <f>'البيان النهائى '!AD80</f>
        <v>2.3333333333333335</v>
      </c>
      <c r="AN83" s="75"/>
      <c r="AO83" s="76"/>
      <c r="AP83" s="76"/>
      <c r="AQ83" s="76"/>
      <c r="AR83" s="76">
        <f>'السلف الأجمالية'!E80</f>
        <v>0</v>
      </c>
      <c r="AS83" s="76"/>
      <c r="AT83" s="76"/>
      <c r="AU83" s="87">
        <v>1400</v>
      </c>
      <c r="AV83" s="69"/>
      <c r="AW83" s="69"/>
      <c r="AX83" s="70"/>
      <c r="AY83" s="69"/>
      <c r="AZ83" s="71">
        <f>'كشف المرتبات'!AN78</f>
        <v>108.88888888888889</v>
      </c>
      <c r="BA83" s="99">
        <f>'البيان النهائى '!F80</f>
        <v>-25.666666666666668</v>
      </c>
      <c r="BB83" s="83">
        <f>'البيان النهائى '!R80</f>
        <v>0.33333333333333331</v>
      </c>
      <c r="BC83" s="84">
        <f>'البيان النهائى '!E80</f>
        <v>2</v>
      </c>
      <c r="BD83" s="111">
        <f t="shared" si="2"/>
        <v>-23.333333333333336</v>
      </c>
      <c r="BE83" s="111">
        <f t="shared" si="3"/>
        <v>46.666666666666664</v>
      </c>
    </row>
    <row r="84" spans="4:57" ht="31.5" customHeight="1" thickBot="1" x14ac:dyDescent="0.25">
      <c r="D84" s="239">
        <v>69</v>
      </c>
      <c r="E84" s="116">
        <v>179</v>
      </c>
      <c r="F84" s="116" t="s">
        <v>140</v>
      </c>
      <c r="G84" s="124" t="s">
        <v>112</v>
      </c>
      <c r="H84" s="118" t="s">
        <v>17</v>
      </c>
      <c r="I84" s="118">
        <v>0</v>
      </c>
      <c r="J84" s="118">
        <f>2*60</f>
        <v>120</v>
      </c>
      <c r="K84" s="118">
        <v>60</v>
      </c>
      <c r="L84" s="118" t="s">
        <v>17</v>
      </c>
      <c r="M84" s="118">
        <f>4*60</f>
        <v>240</v>
      </c>
      <c r="N84" s="118">
        <v>0</v>
      </c>
      <c r="O84" s="118" t="s">
        <v>17</v>
      </c>
      <c r="P84" s="118" t="s">
        <v>17</v>
      </c>
      <c r="Q84" s="118">
        <f>-2*60</f>
        <v>-120</v>
      </c>
      <c r="R84" s="118" t="s">
        <v>17</v>
      </c>
      <c r="S84" s="118">
        <v>0</v>
      </c>
      <c r="T84" s="118">
        <v>0</v>
      </c>
      <c r="U84" s="118">
        <v>0</v>
      </c>
      <c r="V84" s="118">
        <v>0</v>
      </c>
      <c r="W84" s="118">
        <v>0</v>
      </c>
      <c r="X84" s="118">
        <v>0</v>
      </c>
      <c r="Y84" s="118">
        <v>0</v>
      </c>
      <c r="Z84" s="118">
        <v>0</v>
      </c>
      <c r="AA84" s="118">
        <v>0</v>
      </c>
      <c r="AB84" s="118">
        <v>0</v>
      </c>
      <c r="AC84" s="118">
        <v>0</v>
      </c>
      <c r="AD84" s="118">
        <v>0</v>
      </c>
      <c r="AE84" s="118">
        <v>0</v>
      </c>
      <c r="AF84" s="118">
        <v>0</v>
      </c>
      <c r="AG84" s="118">
        <v>0</v>
      </c>
      <c r="AH84" s="118">
        <v>0</v>
      </c>
      <c r="AI84" s="118">
        <v>0</v>
      </c>
      <c r="AJ84" s="118"/>
      <c r="AK84" s="118"/>
      <c r="AL84" s="118"/>
      <c r="AM84" s="74">
        <f>'البيان النهائى '!AD81</f>
        <v>11.375</v>
      </c>
      <c r="AN84" s="75"/>
      <c r="AO84" s="76"/>
      <c r="AP84" s="76"/>
      <c r="AQ84" s="76"/>
      <c r="AR84" s="76">
        <f>'السلف الأجمالية'!E81</f>
        <v>0</v>
      </c>
      <c r="AS84" s="76"/>
      <c r="AT84" s="76"/>
      <c r="AU84" s="87">
        <v>4000</v>
      </c>
      <c r="AV84" s="69"/>
      <c r="AW84" s="69"/>
      <c r="AX84" s="70"/>
      <c r="AY84" s="69"/>
      <c r="AZ84" s="71">
        <f>'كشف المرتبات'!AN79</f>
        <v>1483.3333333333335</v>
      </c>
      <c r="BA84" s="99">
        <f>'البيان النهائى '!F81</f>
        <v>-17.5</v>
      </c>
      <c r="BB84" s="83">
        <f>'البيان النهائى '!R81</f>
        <v>1.5</v>
      </c>
      <c r="BC84" s="84">
        <f>'البيان النهائى '!E81</f>
        <v>9</v>
      </c>
      <c r="BD84" s="111">
        <f t="shared" si="2"/>
        <v>-7</v>
      </c>
      <c r="BE84" s="111">
        <f t="shared" si="3"/>
        <v>133.33333333333334</v>
      </c>
    </row>
    <row r="85" spans="4:57" ht="31.5" customHeight="1" thickBot="1" x14ac:dyDescent="0.25">
      <c r="D85" s="239">
        <v>70</v>
      </c>
      <c r="E85" s="116">
        <v>247</v>
      </c>
      <c r="F85" s="116" t="s">
        <v>166</v>
      </c>
      <c r="G85" s="125" t="s">
        <v>114</v>
      </c>
      <c r="H85" s="118" t="s">
        <v>17</v>
      </c>
      <c r="I85" s="118" t="s">
        <v>17</v>
      </c>
      <c r="J85" s="118" t="s">
        <v>17</v>
      </c>
      <c r="K85" s="118" t="s">
        <v>17</v>
      </c>
      <c r="L85" s="118" t="s">
        <v>17</v>
      </c>
      <c r="M85" s="118" t="s">
        <v>17</v>
      </c>
      <c r="N85" s="118">
        <v>0</v>
      </c>
      <c r="O85" s="118" t="s">
        <v>17</v>
      </c>
      <c r="P85" s="118" t="s">
        <v>17</v>
      </c>
      <c r="Q85" s="118" t="s">
        <v>17</v>
      </c>
      <c r="R85" s="118" t="s">
        <v>17</v>
      </c>
      <c r="S85" s="118">
        <v>0</v>
      </c>
      <c r="T85" s="118">
        <v>0</v>
      </c>
      <c r="U85" s="118">
        <v>0</v>
      </c>
      <c r="V85" s="118">
        <v>0</v>
      </c>
      <c r="W85" s="118">
        <v>0</v>
      </c>
      <c r="X85" s="118">
        <v>0</v>
      </c>
      <c r="Y85" s="118">
        <v>0</v>
      </c>
      <c r="Z85" s="118">
        <v>0</v>
      </c>
      <c r="AA85" s="118">
        <v>0</v>
      </c>
      <c r="AB85" s="118">
        <v>0</v>
      </c>
      <c r="AC85" s="118">
        <v>0</v>
      </c>
      <c r="AD85" s="118">
        <v>0</v>
      </c>
      <c r="AE85" s="118">
        <v>0</v>
      </c>
      <c r="AF85" s="118">
        <v>0</v>
      </c>
      <c r="AG85" s="118">
        <v>0</v>
      </c>
      <c r="AH85" s="118">
        <v>0</v>
      </c>
      <c r="AI85" s="118">
        <v>0</v>
      </c>
      <c r="AJ85" s="118"/>
      <c r="AK85" s="118"/>
      <c r="AL85" s="118"/>
      <c r="AM85" s="74">
        <f>'البيان النهائى '!AD82</f>
        <v>11.666666666666666</v>
      </c>
      <c r="AN85" s="75"/>
      <c r="AO85" s="76"/>
      <c r="AP85" s="76"/>
      <c r="AQ85" s="76"/>
      <c r="AR85" s="76">
        <f>'السلف الأجمالية'!E82</f>
        <v>0</v>
      </c>
      <c r="AS85" s="76"/>
      <c r="AT85" s="76"/>
      <c r="AU85" s="87">
        <v>2350</v>
      </c>
      <c r="AV85" s="69"/>
      <c r="AW85" s="69"/>
      <c r="AX85" s="70"/>
      <c r="AY85" s="69"/>
      <c r="AZ85" s="71">
        <f>'كشف المرتبات'!AN80</f>
        <v>913.8888888888888</v>
      </c>
      <c r="BA85" s="99">
        <f>'البيان النهائى '!F82</f>
        <v>-16.333333333333336</v>
      </c>
      <c r="BB85" s="83">
        <f>'البيان النهائى '!R82</f>
        <v>1.6666666666666667</v>
      </c>
      <c r="BC85" s="84">
        <f>'البيان النهائى '!E82</f>
        <v>10</v>
      </c>
      <c r="BD85" s="111">
        <f t="shared" si="2"/>
        <v>-4.6666666666666696</v>
      </c>
      <c r="BE85" s="111">
        <f t="shared" si="3"/>
        <v>78.333333333333329</v>
      </c>
    </row>
    <row r="86" spans="4:57" ht="31.5" customHeight="1" thickBot="1" x14ac:dyDescent="0.25">
      <c r="D86" s="239">
        <v>71</v>
      </c>
      <c r="E86" s="116">
        <v>248</v>
      </c>
      <c r="F86" s="116" t="s">
        <v>167</v>
      </c>
      <c r="G86" s="125" t="s">
        <v>114</v>
      </c>
      <c r="H86" s="118" t="s">
        <v>17</v>
      </c>
      <c r="I86" s="118" t="s">
        <v>17</v>
      </c>
      <c r="J86" s="118" t="s">
        <v>17</v>
      </c>
      <c r="K86" s="118" t="s">
        <v>17</v>
      </c>
      <c r="L86" s="118" t="s">
        <v>17</v>
      </c>
      <c r="M86" s="118">
        <v>0</v>
      </c>
      <c r="N86" s="118" t="s">
        <v>17</v>
      </c>
      <c r="O86" s="118" t="s">
        <v>17</v>
      </c>
      <c r="P86" s="118" t="s">
        <v>17</v>
      </c>
      <c r="Q86" s="118" t="s">
        <v>17</v>
      </c>
      <c r="R86" s="118">
        <v>0</v>
      </c>
      <c r="S86" s="118">
        <v>0</v>
      </c>
      <c r="T86" s="118">
        <v>0</v>
      </c>
      <c r="U86" s="118">
        <v>0</v>
      </c>
      <c r="V86" s="118">
        <v>0</v>
      </c>
      <c r="W86" s="118">
        <v>0</v>
      </c>
      <c r="X86" s="118">
        <v>0</v>
      </c>
      <c r="Y86" s="118">
        <v>0</v>
      </c>
      <c r="Z86" s="118">
        <v>0</v>
      </c>
      <c r="AA86" s="118">
        <v>0</v>
      </c>
      <c r="AB86" s="118">
        <v>0</v>
      </c>
      <c r="AC86" s="118">
        <v>0</v>
      </c>
      <c r="AD86" s="118">
        <v>0</v>
      </c>
      <c r="AE86" s="118">
        <v>0</v>
      </c>
      <c r="AF86" s="118">
        <v>0</v>
      </c>
      <c r="AG86" s="118">
        <v>0</v>
      </c>
      <c r="AH86" s="118">
        <v>0</v>
      </c>
      <c r="AI86" s="118">
        <v>0</v>
      </c>
      <c r="AJ86" s="118"/>
      <c r="AK86" s="118"/>
      <c r="AL86" s="118"/>
      <c r="AM86" s="74">
        <f>'البيان النهائى '!AD83</f>
        <v>10.5</v>
      </c>
      <c r="AN86" s="75"/>
      <c r="AO86" s="76"/>
      <c r="AP86" s="76"/>
      <c r="AQ86" s="76"/>
      <c r="AR86" s="76">
        <f>'السلف الأجمالية'!E83</f>
        <v>0</v>
      </c>
      <c r="AS86" s="76"/>
      <c r="AT86" s="76"/>
      <c r="AU86" s="87">
        <v>2000</v>
      </c>
      <c r="AV86" s="69"/>
      <c r="AW86" s="69"/>
      <c r="AX86" s="70"/>
      <c r="AY86" s="69"/>
      <c r="AZ86" s="71">
        <f>'كشف المرتبات'!AN81</f>
        <v>700</v>
      </c>
      <c r="BA86" s="99">
        <f>'البيان النهائى '!F83</f>
        <v>-17.5</v>
      </c>
      <c r="BB86" s="83">
        <f>'البيان النهائى '!R83</f>
        <v>1.5</v>
      </c>
      <c r="BC86" s="84">
        <f>'البيان النهائى '!E83</f>
        <v>9</v>
      </c>
      <c r="BD86" s="111">
        <f t="shared" si="2"/>
        <v>-7</v>
      </c>
      <c r="BE86" s="111">
        <f t="shared" si="3"/>
        <v>66.666666666666671</v>
      </c>
    </row>
    <row r="87" spans="4:57" ht="31.5" customHeight="1" thickBot="1" x14ac:dyDescent="0.25">
      <c r="D87" s="239">
        <v>72</v>
      </c>
      <c r="E87" s="116" t="s">
        <v>266</v>
      </c>
      <c r="F87" s="116" t="s">
        <v>253</v>
      </c>
      <c r="G87" s="125" t="s">
        <v>114</v>
      </c>
      <c r="H87" s="118" t="s">
        <v>17</v>
      </c>
      <c r="I87" s="118" t="s">
        <v>17</v>
      </c>
      <c r="J87" s="118" t="s">
        <v>17</v>
      </c>
      <c r="K87" s="118" t="s">
        <v>17</v>
      </c>
      <c r="L87" s="118">
        <v>0</v>
      </c>
      <c r="M87" s="118" t="s">
        <v>17</v>
      </c>
      <c r="N87" s="118" t="s">
        <v>17</v>
      </c>
      <c r="O87" s="118" t="s">
        <v>17</v>
      </c>
      <c r="P87" s="118" t="s">
        <v>17</v>
      </c>
      <c r="Q87" s="118" t="s">
        <v>17</v>
      </c>
      <c r="R87" s="118" t="s">
        <v>17</v>
      </c>
      <c r="S87" s="118">
        <v>0</v>
      </c>
      <c r="T87" s="118">
        <v>0</v>
      </c>
      <c r="U87" s="118">
        <v>0</v>
      </c>
      <c r="V87" s="118">
        <v>0</v>
      </c>
      <c r="W87" s="118">
        <v>0</v>
      </c>
      <c r="X87" s="118">
        <v>0</v>
      </c>
      <c r="Y87" s="118">
        <v>0</v>
      </c>
      <c r="Z87" s="118">
        <v>0</v>
      </c>
      <c r="AA87" s="118">
        <v>0</v>
      </c>
      <c r="AB87" s="118">
        <v>0</v>
      </c>
      <c r="AC87" s="118">
        <v>0</v>
      </c>
      <c r="AD87" s="118">
        <v>0</v>
      </c>
      <c r="AE87" s="118">
        <v>0</v>
      </c>
      <c r="AF87" s="118">
        <v>0</v>
      </c>
      <c r="AG87" s="118">
        <v>0</v>
      </c>
      <c r="AH87" s="118">
        <v>0</v>
      </c>
      <c r="AI87" s="118">
        <v>0</v>
      </c>
      <c r="AJ87" s="118"/>
      <c r="AK87" s="118"/>
      <c r="AL87" s="118"/>
      <c r="AM87" s="74">
        <f>'البيان النهائى '!AD84</f>
        <v>11.666666666666666</v>
      </c>
      <c r="AN87" s="75"/>
      <c r="AO87" s="76"/>
      <c r="AP87" s="76"/>
      <c r="AQ87" s="76"/>
      <c r="AR87" s="76">
        <f>'السلف الأجمالية'!E84</f>
        <v>0</v>
      </c>
      <c r="AS87" s="76"/>
      <c r="AT87" s="76"/>
      <c r="AU87" s="87">
        <v>2000</v>
      </c>
      <c r="AV87" s="69"/>
      <c r="AW87" s="69"/>
      <c r="AX87" s="70"/>
      <c r="AY87" s="69"/>
      <c r="AZ87" s="71">
        <f>'كشف المرتبات'!AN82</f>
        <v>777.77777777777783</v>
      </c>
      <c r="BA87" s="99">
        <f>'البيان النهائى '!F84</f>
        <v>-16.333333333333336</v>
      </c>
      <c r="BB87" s="83">
        <f>'البيان النهائى '!R84</f>
        <v>1.6666666666666667</v>
      </c>
      <c r="BC87" s="84">
        <f>'البيان النهائى '!E84</f>
        <v>10</v>
      </c>
      <c r="BD87" s="111">
        <f t="shared" si="2"/>
        <v>-4.6666666666666696</v>
      </c>
      <c r="BE87" s="111">
        <f t="shared" si="3"/>
        <v>66.666666666666671</v>
      </c>
    </row>
    <row r="88" spans="4:57" ht="31.5" customHeight="1" thickBot="1" x14ac:dyDescent="0.25">
      <c r="D88" s="239">
        <v>73</v>
      </c>
      <c r="E88" s="116">
        <v>20</v>
      </c>
      <c r="F88" s="120" t="s">
        <v>211</v>
      </c>
      <c r="G88" s="126" t="s">
        <v>223</v>
      </c>
      <c r="H88" s="118">
        <v>-50</v>
      </c>
      <c r="I88" s="118" t="s">
        <v>17</v>
      </c>
      <c r="J88" s="118">
        <v>0</v>
      </c>
      <c r="K88" s="118">
        <v>0</v>
      </c>
      <c r="L88" s="118" t="s">
        <v>17</v>
      </c>
      <c r="M88" s="118">
        <f>-2*60</f>
        <v>-120</v>
      </c>
      <c r="N88" s="118">
        <v>0</v>
      </c>
      <c r="O88" s="118">
        <f>2*60</f>
        <v>120</v>
      </c>
      <c r="P88" s="118" t="s">
        <v>17</v>
      </c>
      <c r="Q88" s="118">
        <v>0</v>
      </c>
      <c r="R88" s="118">
        <f>2*60</f>
        <v>120</v>
      </c>
      <c r="S88" s="118">
        <v>0</v>
      </c>
      <c r="T88" s="118">
        <v>0</v>
      </c>
      <c r="U88" s="118">
        <v>0</v>
      </c>
      <c r="V88" s="118">
        <v>0</v>
      </c>
      <c r="W88" s="118">
        <v>0</v>
      </c>
      <c r="X88" s="118">
        <v>0</v>
      </c>
      <c r="Y88" s="118">
        <v>0</v>
      </c>
      <c r="Z88" s="118">
        <v>0</v>
      </c>
      <c r="AA88" s="118">
        <v>0</v>
      </c>
      <c r="AB88" s="118">
        <v>0</v>
      </c>
      <c r="AC88" s="118">
        <v>0</v>
      </c>
      <c r="AD88" s="118">
        <v>0</v>
      </c>
      <c r="AE88" s="118">
        <v>0</v>
      </c>
      <c r="AF88" s="118">
        <v>0</v>
      </c>
      <c r="AG88" s="118">
        <v>0</v>
      </c>
      <c r="AH88" s="118">
        <v>0</v>
      </c>
      <c r="AI88" s="118">
        <v>0</v>
      </c>
      <c r="AJ88" s="118"/>
      <c r="AK88" s="118"/>
      <c r="AL88" s="118"/>
      <c r="AM88" s="74">
        <f>'البيان النهائى '!AD85</f>
        <v>8.6666666666666661</v>
      </c>
      <c r="AN88" s="75"/>
      <c r="AO88" s="76"/>
      <c r="AP88" s="76"/>
      <c r="AQ88" s="76"/>
      <c r="AR88" s="76">
        <f>'السلف الأجمالية'!E85</f>
        <v>0</v>
      </c>
      <c r="AS88" s="76"/>
      <c r="AT88" s="76"/>
      <c r="AU88" s="87">
        <v>2333</v>
      </c>
      <c r="AV88" s="69"/>
      <c r="AW88" s="69"/>
      <c r="AX88" s="70"/>
      <c r="AY88" s="69"/>
      <c r="AZ88" s="71">
        <f>'كشف المرتبات'!AN83</f>
        <v>646.4354166666667</v>
      </c>
      <c r="BA88" s="99">
        <f>'البيان النهائى '!F85</f>
        <v>-19.833333333333336</v>
      </c>
      <c r="BB88" s="83">
        <f>'البيان النهائى '!R85</f>
        <v>1.1666666666666667</v>
      </c>
      <c r="BC88" s="84">
        <f>'البيان النهائى '!E85</f>
        <v>7</v>
      </c>
      <c r="BD88" s="111">
        <f t="shared" si="2"/>
        <v>-11.66666666666667</v>
      </c>
      <c r="BE88" s="111">
        <f t="shared" si="3"/>
        <v>77.766666666666666</v>
      </c>
    </row>
    <row r="89" spans="4:57" ht="31.5" customHeight="1" thickBot="1" x14ac:dyDescent="0.25">
      <c r="D89" s="239">
        <v>74</v>
      </c>
      <c r="E89" s="116">
        <v>21</v>
      </c>
      <c r="F89" s="120" t="s">
        <v>213</v>
      </c>
      <c r="G89" s="126" t="s">
        <v>222</v>
      </c>
      <c r="H89" s="118">
        <v>0</v>
      </c>
      <c r="I89" s="118">
        <f>4*60</f>
        <v>240</v>
      </c>
      <c r="J89" s="118" t="s">
        <v>17</v>
      </c>
      <c r="K89" s="118">
        <v>0</v>
      </c>
      <c r="L89" s="118">
        <f>3.5*60</f>
        <v>210</v>
      </c>
      <c r="M89" s="118">
        <f>4*60</f>
        <v>240</v>
      </c>
      <c r="N89" s="118">
        <f>3.5*60</f>
        <v>210</v>
      </c>
      <c r="O89" s="118">
        <v>0</v>
      </c>
      <c r="P89" s="118">
        <f>4*60</f>
        <v>240</v>
      </c>
      <c r="Q89" s="118">
        <f>4*60</f>
        <v>240</v>
      </c>
      <c r="R89" s="118">
        <f>4*60</f>
        <v>240</v>
      </c>
      <c r="S89" s="118">
        <v>0</v>
      </c>
      <c r="T89" s="118">
        <v>0</v>
      </c>
      <c r="U89" s="118">
        <v>0</v>
      </c>
      <c r="V89" s="118">
        <v>0</v>
      </c>
      <c r="W89" s="118">
        <v>0</v>
      </c>
      <c r="X89" s="118">
        <v>0</v>
      </c>
      <c r="Y89" s="118">
        <v>0</v>
      </c>
      <c r="Z89" s="118">
        <v>0</v>
      </c>
      <c r="AA89" s="118">
        <v>0</v>
      </c>
      <c r="AB89" s="118">
        <v>0</v>
      </c>
      <c r="AC89" s="118">
        <v>0</v>
      </c>
      <c r="AD89" s="118">
        <v>0</v>
      </c>
      <c r="AE89" s="118">
        <v>0</v>
      </c>
      <c r="AF89" s="118">
        <v>0</v>
      </c>
      <c r="AG89" s="118">
        <v>0</v>
      </c>
      <c r="AH89" s="118">
        <v>0</v>
      </c>
      <c r="AI89" s="118">
        <v>0</v>
      </c>
      <c r="AJ89" s="118"/>
      <c r="AK89" s="118"/>
      <c r="AL89" s="118"/>
      <c r="AM89" s="74">
        <f>'البيان النهائى '!AD86</f>
        <v>12.708333333333334</v>
      </c>
      <c r="AN89" s="75"/>
      <c r="AO89" s="76"/>
      <c r="AP89" s="76"/>
      <c r="AQ89" s="76"/>
      <c r="AR89" s="76">
        <f>'السلف الأجمالية'!E86</f>
        <v>0</v>
      </c>
      <c r="AS89" s="76"/>
      <c r="AT89" s="76"/>
      <c r="AU89" s="87">
        <v>2500</v>
      </c>
      <c r="AV89" s="69"/>
      <c r="AW89" s="69"/>
      <c r="AX89" s="70"/>
      <c r="AY89" s="69"/>
      <c r="AZ89" s="71">
        <f>'كشف المرتبات'!AN84</f>
        <v>1059.0277777777778</v>
      </c>
      <c r="BA89" s="99">
        <f>'البيان النهائى '!F86</f>
        <v>-18.666666666666664</v>
      </c>
      <c r="BB89" s="83">
        <f>'البيان النهائى '!R86</f>
        <v>1.3333333333333333</v>
      </c>
      <c r="BC89" s="84">
        <f>'البيان النهائى '!E86</f>
        <v>8</v>
      </c>
      <c r="BD89" s="111">
        <f t="shared" si="2"/>
        <v>-9.3333333333333304</v>
      </c>
      <c r="BE89" s="111">
        <f t="shared" si="3"/>
        <v>83.333333333333329</v>
      </c>
    </row>
    <row r="90" spans="4:57" ht="31.5" customHeight="1" thickBot="1" x14ac:dyDescent="0.25">
      <c r="D90" s="239">
        <v>75</v>
      </c>
      <c r="E90" s="116">
        <v>22</v>
      </c>
      <c r="F90" s="120" t="s">
        <v>212</v>
      </c>
      <c r="G90" s="126" t="s">
        <v>109</v>
      </c>
      <c r="H90" s="118">
        <v>0</v>
      </c>
      <c r="I90" s="118" t="s">
        <v>17</v>
      </c>
      <c r="J90" s="118">
        <v>0</v>
      </c>
      <c r="K90" s="118">
        <v>-60</v>
      </c>
      <c r="L90" s="118" t="s">
        <v>17</v>
      </c>
      <c r="M90" s="118" t="s">
        <v>17</v>
      </c>
      <c r="N90" s="118">
        <v>60</v>
      </c>
      <c r="O90" s="118">
        <v>0</v>
      </c>
      <c r="P90" s="118" t="s">
        <v>17</v>
      </c>
      <c r="Q90" s="118" t="s">
        <v>17</v>
      </c>
      <c r="R90" s="118">
        <f>2*60</f>
        <v>120</v>
      </c>
      <c r="S90" s="118">
        <v>0</v>
      </c>
      <c r="T90" s="118">
        <v>0</v>
      </c>
      <c r="U90" s="118">
        <v>0</v>
      </c>
      <c r="V90" s="118">
        <v>0</v>
      </c>
      <c r="W90" s="118">
        <v>0</v>
      </c>
      <c r="X90" s="118">
        <v>0</v>
      </c>
      <c r="Y90" s="118">
        <v>0</v>
      </c>
      <c r="Z90" s="118">
        <v>0</v>
      </c>
      <c r="AA90" s="118">
        <v>0</v>
      </c>
      <c r="AB90" s="118">
        <v>0</v>
      </c>
      <c r="AC90" s="118">
        <v>0</v>
      </c>
      <c r="AD90" s="118">
        <v>0</v>
      </c>
      <c r="AE90" s="118">
        <v>0</v>
      </c>
      <c r="AF90" s="118">
        <v>0</v>
      </c>
      <c r="AG90" s="118">
        <v>0</v>
      </c>
      <c r="AH90" s="118">
        <v>0</v>
      </c>
      <c r="AI90" s="118">
        <v>0</v>
      </c>
      <c r="AJ90" s="118"/>
      <c r="AK90" s="118"/>
      <c r="AL90" s="118"/>
      <c r="AM90" s="74">
        <f>'البيان النهائى '!AD87</f>
        <v>9.7083333333333339</v>
      </c>
      <c r="AN90" s="75"/>
      <c r="AO90" s="76"/>
      <c r="AP90" s="76"/>
      <c r="AQ90" s="76"/>
      <c r="AR90" s="76">
        <f>'السلف الأجمالية'!E87</f>
        <v>0</v>
      </c>
      <c r="AS90" s="76"/>
      <c r="AT90" s="76"/>
      <c r="AU90" s="87">
        <v>2300</v>
      </c>
      <c r="AV90" s="69"/>
      <c r="AW90" s="69"/>
      <c r="AX90" s="70"/>
      <c r="AY90" s="69"/>
      <c r="AZ90" s="71">
        <f>'كشف المرتبات'!AN85</f>
        <v>734.72222222222229</v>
      </c>
      <c r="BA90" s="99">
        <f>'البيان النهائى '!F87</f>
        <v>-18.666666666666664</v>
      </c>
      <c r="BB90" s="83">
        <f>'البيان النهائى '!R87</f>
        <v>1.3333333333333333</v>
      </c>
      <c r="BC90" s="84">
        <f>'البيان النهائى '!E87</f>
        <v>8</v>
      </c>
      <c r="BD90" s="111">
        <f t="shared" si="2"/>
        <v>-9.3333333333333304</v>
      </c>
      <c r="BE90" s="111">
        <f t="shared" si="3"/>
        <v>76.666666666666671</v>
      </c>
    </row>
    <row r="91" spans="4:57" ht="31.5" customHeight="1" thickBot="1" x14ac:dyDescent="0.25">
      <c r="D91" s="239">
        <v>76</v>
      </c>
      <c r="E91" s="116">
        <v>251</v>
      </c>
      <c r="F91" s="116" t="s">
        <v>169</v>
      </c>
      <c r="G91" s="126" t="s">
        <v>224</v>
      </c>
      <c r="H91" s="118">
        <v>0</v>
      </c>
      <c r="I91" s="118" t="s">
        <v>17</v>
      </c>
      <c r="J91" s="118">
        <v>0</v>
      </c>
      <c r="K91" s="118" t="s">
        <v>17</v>
      </c>
      <c r="L91" s="118" t="s">
        <v>17</v>
      </c>
      <c r="M91" s="118" t="s">
        <v>17</v>
      </c>
      <c r="N91" s="118">
        <f>3*60</f>
        <v>180</v>
      </c>
      <c r="O91" s="118">
        <v>0</v>
      </c>
      <c r="P91" s="118" t="s">
        <v>17</v>
      </c>
      <c r="Q91" s="118" t="s">
        <v>17</v>
      </c>
      <c r="R91" s="118" t="s">
        <v>17</v>
      </c>
      <c r="S91" s="118">
        <v>0</v>
      </c>
      <c r="T91" s="118">
        <v>0</v>
      </c>
      <c r="U91" s="118">
        <v>0</v>
      </c>
      <c r="V91" s="118">
        <v>0</v>
      </c>
      <c r="W91" s="118">
        <v>0</v>
      </c>
      <c r="X91" s="118">
        <v>0</v>
      </c>
      <c r="Y91" s="118">
        <v>0</v>
      </c>
      <c r="Z91" s="118">
        <v>0</v>
      </c>
      <c r="AA91" s="118">
        <v>0</v>
      </c>
      <c r="AB91" s="118">
        <v>0</v>
      </c>
      <c r="AC91" s="118">
        <v>0</v>
      </c>
      <c r="AD91" s="118">
        <v>0</v>
      </c>
      <c r="AE91" s="118">
        <v>0</v>
      </c>
      <c r="AF91" s="118">
        <v>0</v>
      </c>
      <c r="AG91" s="118">
        <v>0</v>
      </c>
      <c r="AH91" s="118">
        <v>0</v>
      </c>
      <c r="AI91" s="118">
        <v>0</v>
      </c>
      <c r="AJ91" s="118"/>
      <c r="AK91" s="118"/>
      <c r="AL91" s="118"/>
      <c r="AM91" s="74">
        <f>'البيان النهائى '!AD88</f>
        <v>9.7083333333333339</v>
      </c>
      <c r="AN91" s="75"/>
      <c r="AO91" s="76"/>
      <c r="AP91" s="76"/>
      <c r="AQ91" s="76"/>
      <c r="AR91" s="76">
        <f>'السلف الأجمالية'!E88</f>
        <v>0</v>
      </c>
      <c r="AS91" s="76"/>
      <c r="AT91" s="76"/>
      <c r="AU91" s="87">
        <v>1500</v>
      </c>
      <c r="AV91" s="69"/>
      <c r="AW91" s="69"/>
      <c r="AX91" s="70"/>
      <c r="AY91" s="69"/>
      <c r="AZ91" s="71">
        <f>'كشف المرتبات'!AN86</f>
        <v>485.41666666666663</v>
      </c>
      <c r="BA91" s="99">
        <f>'البيان النهائى '!F88</f>
        <v>-18.666666666666664</v>
      </c>
      <c r="BB91" s="83">
        <f>'البيان النهائى '!R88</f>
        <v>1.3333333333333333</v>
      </c>
      <c r="BC91" s="84">
        <f>'البيان النهائى '!E88</f>
        <v>8</v>
      </c>
      <c r="BD91" s="111">
        <f t="shared" si="2"/>
        <v>-9.3333333333333304</v>
      </c>
      <c r="BE91" s="111">
        <f t="shared" si="3"/>
        <v>50</v>
      </c>
    </row>
    <row r="92" spans="4:57" ht="31.5" customHeight="1" thickBot="1" x14ac:dyDescent="0.25">
      <c r="D92" s="239">
        <v>77</v>
      </c>
      <c r="E92" s="116">
        <v>252</v>
      </c>
      <c r="F92" s="116" t="s">
        <v>170</v>
      </c>
      <c r="G92" s="126" t="s">
        <v>224</v>
      </c>
      <c r="H92" s="118" t="s">
        <v>17</v>
      </c>
      <c r="I92" s="118">
        <v>-60</v>
      </c>
      <c r="J92" s="118">
        <v>0</v>
      </c>
      <c r="K92" s="118" t="s">
        <v>17</v>
      </c>
      <c r="L92" s="118" t="s">
        <v>17</v>
      </c>
      <c r="M92" s="118" t="s">
        <v>17</v>
      </c>
      <c r="N92" s="118">
        <v>0</v>
      </c>
      <c r="O92" s="118">
        <v>0</v>
      </c>
      <c r="P92" s="118" t="s">
        <v>17</v>
      </c>
      <c r="Q92" s="118" t="s">
        <v>17</v>
      </c>
      <c r="R92" s="118" t="s">
        <v>17</v>
      </c>
      <c r="S92" s="118">
        <v>0</v>
      </c>
      <c r="T92" s="118">
        <v>0</v>
      </c>
      <c r="U92" s="118">
        <v>0</v>
      </c>
      <c r="V92" s="118">
        <v>0</v>
      </c>
      <c r="W92" s="118">
        <v>0</v>
      </c>
      <c r="X92" s="118">
        <v>0</v>
      </c>
      <c r="Y92" s="118">
        <v>0</v>
      </c>
      <c r="Z92" s="118">
        <v>0</v>
      </c>
      <c r="AA92" s="118">
        <v>0</v>
      </c>
      <c r="AB92" s="118">
        <v>0</v>
      </c>
      <c r="AC92" s="118">
        <v>0</v>
      </c>
      <c r="AD92" s="118">
        <v>0</v>
      </c>
      <c r="AE92" s="118">
        <v>0</v>
      </c>
      <c r="AF92" s="118">
        <v>0</v>
      </c>
      <c r="AG92" s="118">
        <v>0</v>
      </c>
      <c r="AH92" s="118">
        <v>0</v>
      </c>
      <c r="AI92" s="118">
        <v>0</v>
      </c>
      <c r="AJ92" s="118"/>
      <c r="AK92" s="118"/>
      <c r="AL92" s="118"/>
      <c r="AM92" s="74">
        <f>'البيان النهائى '!AD89</f>
        <v>9.3333333333333339</v>
      </c>
      <c r="AN92" s="75"/>
      <c r="AO92" s="76">
        <v>1</v>
      </c>
      <c r="AP92" s="76"/>
      <c r="AQ92" s="76"/>
      <c r="AR92" s="76">
        <f>'السلف الأجمالية'!E89</f>
        <v>0</v>
      </c>
      <c r="AS92" s="76"/>
      <c r="AT92" s="76"/>
      <c r="AU92" s="87">
        <v>1500</v>
      </c>
      <c r="AV92" s="69"/>
      <c r="AW92" s="69"/>
      <c r="AX92" s="70"/>
      <c r="AY92" s="69"/>
      <c r="AZ92" s="71">
        <f>'كشف المرتبات'!AN87</f>
        <v>510.41666666666663</v>
      </c>
      <c r="BA92" s="99">
        <f>'البيان النهائى '!F89</f>
        <v>-18.666666666666664</v>
      </c>
      <c r="BB92" s="83">
        <f>'البيان النهائى '!R89</f>
        <v>1.3333333333333333</v>
      </c>
      <c r="BC92" s="84">
        <f>'البيان النهائى '!E89</f>
        <v>8</v>
      </c>
      <c r="BD92" s="111">
        <f t="shared" si="2"/>
        <v>-9.3333333333333304</v>
      </c>
      <c r="BE92" s="111">
        <f t="shared" si="3"/>
        <v>50</v>
      </c>
    </row>
    <row r="93" spans="4:57" ht="31.5" customHeight="1" thickBot="1" x14ac:dyDescent="0.25">
      <c r="D93" s="239">
        <v>78</v>
      </c>
      <c r="E93" s="116">
        <v>254</v>
      </c>
      <c r="F93" s="116" t="s">
        <v>82</v>
      </c>
      <c r="G93" s="126" t="s">
        <v>224</v>
      </c>
      <c r="H93" s="118" t="s">
        <v>17</v>
      </c>
      <c r="I93" s="118" t="s">
        <v>17</v>
      </c>
      <c r="J93" s="118">
        <v>0</v>
      </c>
      <c r="K93" s="118" t="s">
        <v>17</v>
      </c>
      <c r="L93" s="118" t="s">
        <v>17</v>
      </c>
      <c r="M93" s="118" t="s">
        <v>17</v>
      </c>
      <c r="N93" s="118">
        <v>0</v>
      </c>
      <c r="O93" s="118" t="s">
        <v>17</v>
      </c>
      <c r="P93" s="118">
        <v>0</v>
      </c>
      <c r="Q93" s="118" t="s">
        <v>17</v>
      </c>
      <c r="R93" s="118" t="s">
        <v>17</v>
      </c>
      <c r="S93" s="118">
        <v>0</v>
      </c>
      <c r="T93" s="118">
        <v>0</v>
      </c>
      <c r="U93" s="118">
        <v>0</v>
      </c>
      <c r="V93" s="118">
        <v>0</v>
      </c>
      <c r="W93" s="118">
        <v>0</v>
      </c>
      <c r="X93" s="118">
        <v>0</v>
      </c>
      <c r="Y93" s="118">
        <v>0</v>
      </c>
      <c r="Z93" s="118">
        <v>0</v>
      </c>
      <c r="AA93" s="118">
        <v>0</v>
      </c>
      <c r="AB93" s="118">
        <v>0</v>
      </c>
      <c r="AC93" s="118">
        <v>0</v>
      </c>
      <c r="AD93" s="118">
        <v>0</v>
      </c>
      <c r="AE93" s="118">
        <v>0</v>
      </c>
      <c r="AF93" s="118">
        <v>0</v>
      </c>
      <c r="AG93" s="118">
        <v>0</v>
      </c>
      <c r="AH93" s="118">
        <v>0</v>
      </c>
      <c r="AI93" s="118">
        <v>0</v>
      </c>
      <c r="AJ93" s="118"/>
      <c r="AK93" s="118"/>
      <c r="AL93" s="118"/>
      <c r="AM93" s="74">
        <f>'البيان النهائى '!AD90</f>
        <v>9.3333333333333339</v>
      </c>
      <c r="AN93" s="75"/>
      <c r="AO93" s="76"/>
      <c r="AP93" s="76"/>
      <c r="AQ93" s="76"/>
      <c r="AR93" s="76">
        <f>'السلف الأجمالية'!E90</f>
        <v>0</v>
      </c>
      <c r="AS93" s="76"/>
      <c r="AT93" s="76"/>
      <c r="AU93" s="87">
        <v>1500</v>
      </c>
      <c r="AV93" s="69"/>
      <c r="AW93" s="69"/>
      <c r="AX93" s="70"/>
      <c r="AY93" s="69"/>
      <c r="AZ93" s="71">
        <f>'كشف المرتبات'!AN88</f>
        <v>466.66666666666663</v>
      </c>
      <c r="BA93" s="99">
        <f>'البيان النهائى '!F90</f>
        <v>-18.666666666666664</v>
      </c>
      <c r="BB93" s="83">
        <f>'البيان النهائى '!R90</f>
        <v>1.3333333333333333</v>
      </c>
      <c r="BC93" s="84">
        <f>'البيان النهائى '!E90</f>
        <v>8</v>
      </c>
      <c r="BD93" s="111">
        <f t="shared" si="2"/>
        <v>-9.3333333333333304</v>
      </c>
      <c r="BE93" s="111">
        <f t="shared" si="3"/>
        <v>50</v>
      </c>
    </row>
    <row r="94" spans="4:57" ht="31.5" customHeight="1" thickBot="1" x14ac:dyDescent="0.25">
      <c r="D94" s="239">
        <v>79</v>
      </c>
      <c r="E94" s="116">
        <v>536</v>
      </c>
      <c r="F94" s="116" t="s">
        <v>244</v>
      </c>
      <c r="G94" s="126" t="s">
        <v>224</v>
      </c>
      <c r="H94" s="118" t="s">
        <v>17</v>
      </c>
      <c r="I94" s="118" t="s">
        <v>17</v>
      </c>
      <c r="J94" s="118">
        <f>-3*60</f>
        <v>-180</v>
      </c>
      <c r="K94" s="118" t="s">
        <v>17</v>
      </c>
      <c r="L94" s="118" t="s">
        <v>17</v>
      </c>
      <c r="M94" s="118">
        <v>0</v>
      </c>
      <c r="N94" s="118">
        <v>0</v>
      </c>
      <c r="O94" s="118">
        <v>0</v>
      </c>
      <c r="P94" s="118">
        <v>0</v>
      </c>
      <c r="Q94" s="118">
        <v>0</v>
      </c>
      <c r="R94" s="118">
        <v>0</v>
      </c>
      <c r="S94" s="118">
        <v>0</v>
      </c>
      <c r="T94" s="118">
        <v>0</v>
      </c>
      <c r="U94" s="118">
        <v>0</v>
      </c>
      <c r="V94" s="118">
        <v>0</v>
      </c>
      <c r="W94" s="118">
        <v>0</v>
      </c>
      <c r="X94" s="118">
        <v>0</v>
      </c>
      <c r="Y94" s="118">
        <v>0</v>
      </c>
      <c r="Z94" s="118">
        <v>0</v>
      </c>
      <c r="AA94" s="118">
        <v>0</v>
      </c>
      <c r="AB94" s="118">
        <v>0</v>
      </c>
      <c r="AC94" s="118">
        <v>0</v>
      </c>
      <c r="AD94" s="118">
        <v>0</v>
      </c>
      <c r="AE94" s="118">
        <v>0</v>
      </c>
      <c r="AF94" s="118">
        <v>0</v>
      </c>
      <c r="AG94" s="118">
        <v>0</v>
      </c>
      <c r="AH94" s="118">
        <v>0</v>
      </c>
      <c r="AI94" s="118">
        <v>0</v>
      </c>
      <c r="AJ94" s="118"/>
      <c r="AK94" s="118"/>
      <c r="AL94" s="118"/>
      <c r="AM94" s="74">
        <f>'البيان النهائى '!AD91</f>
        <v>5.833333333333333</v>
      </c>
      <c r="AN94" s="75"/>
      <c r="AO94" s="76"/>
      <c r="AP94" s="76"/>
      <c r="AQ94" s="76"/>
      <c r="AR94" s="76">
        <f>'السلف الأجمالية'!E91</f>
        <v>0</v>
      </c>
      <c r="AS94" s="76"/>
      <c r="AT94" s="76"/>
      <c r="AU94" s="87">
        <v>1500</v>
      </c>
      <c r="AV94" s="69"/>
      <c r="AW94" s="69"/>
      <c r="AX94" s="70"/>
      <c r="AY94" s="69"/>
      <c r="AZ94" s="71">
        <f>'كشف المرتبات'!AN89</f>
        <v>272.91666666666669</v>
      </c>
      <c r="BA94" s="99">
        <f>'البيان النهائى '!F91</f>
        <v>-22.166666666666668</v>
      </c>
      <c r="BB94" s="83">
        <f>'البيان النهائى '!R91</f>
        <v>0.83333333333333337</v>
      </c>
      <c r="BC94" s="84">
        <f>'البيان النهائى '!E91</f>
        <v>5</v>
      </c>
      <c r="BD94" s="111">
        <f t="shared" si="2"/>
        <v>-16.333333333333336</v>
      </c>
      <c r="BE94" s="111">
        <f t="shared" si="3"/>
        <v>50</v>
      </c>
    </row>
    <row r="95" spans="4:57" ht="31.5" customHeight="1" thickBot="1" x14ac:dyDescent="0.25">
      <c r="D95" s="239">
        <v>80</v>
      </c>
      <c r="E95" s="116">
        <v>255</v>
      </c>
      <c r="F95" s="120" t="s">
        <v>171</v>
      </c>
      <c r="G95" s="126" t="s">
        <v>224</v>
      </c>
      <c r="H95" s="118">
        <v>0</v>
      </c>
      <c r="I95" s="118" t="s">
        <v>17</v>
      </c>
      <c r="J95" s="118" t="s">
        <v>17</v>
      </c>
      <c r="K95" s="118">
        <f>-7*60</f>
        <v>-420</v>
      </c>
      <c r="L95" s="118">
        <f>4*60</f>
        <v>240</v>
      </c>
      <c r="M95" s="118">
        <f>4*60</f>
        <v>240</v>
      </c>
      <c r="N95" s="118">
        <v>0</v>
      </c>
      <c r="O95" s="118" t="s">
        <v>17</v>
      </c>
      <c r="P95" s="118">
        <f>4*60</f>
        <v>240</v>
      </c>
      <c r="Q95" s="118">
        <f>6*60</f>
        <v>360</v>
      </c>
      <c r="R95" s="118" t="s">
        <v>17</v>
      </c>
      <c r="S95" s="118">
        <v>0</v>
      </c>
      <c r="T95" s="118">
        <v>0</v>
      </c>
      <c r="U95" s="118">
        <v>0</v>
      </c>
      <c r="V95" s="118">
        <v>0</v>
      </c>
      <c r="W95" s="118">
        <v>0</v>
      </c>
      <c r="X95" s="118">
        <v>0</v>
      </c>
      <c r="Y95" s="118">
        <v>0</v>
      </c>
      <c r="Z95" s="118">
        <v>0</v>
      </c>
      <c r="AA95" s="118">
        <v>0</v>
      </c>
      <c r="AB95" s="118">
        <v>0</v>
      </c>
      <c r="AC95" s="118">
        <v>0</v>
      </c>
      <c r="AD95" s="118">
        <v>0</v>
      </c>
      <c r="AE95" s="118">
        <v>0</v>
      </c>
      <c r="AF95" s="118">
        <v>0</v>
      </c>
      <c r="AG95" s="118">
        <v>0</v>
      </c>
      <c r="AH95" s="118">
        <v>0</v>
      </c>
      <c r="AI95" s="118">
        <v>0</v>
      </c>
      <c r="AJ95" s="118"/>
      <c r="AK95" s="118"/>
      <c r="AL95" s="118"/>
      <c r="AM95" s="74">
        <f>'البيان النهائى '!AD92</f>
        <v>12.75</v>
      </c>
      <c r="AN95" s="75"/>
      <c r="AO95" s="76"/>
      <c r="AP95" s="76"/>
      <c r="AQ95" s="76"/>
      <c r="AR95" s="76">
        <f>'السلف الأجمالية'!E92</f>
        <v>0</v>
      </c>
      <c r="AS95" s="76"/>
      <c r="AT95" s="76"/>
      <c r="AU95" s="87">
        <v>1500</v>
      </c>
      <c r="AV95" s="69"/>
      <c r="AW95" s="69"/>
      <c r="AX95" s="70"/>
      <c r="AY95" s="69"/>
      <c r="AZ95" s="71">
        <f>'كشف المرتبات'!AN90</f>
        <v>593.75</v>
      </c>
      <c r="BA95" s="99">
        <f>'البيان النهائى '!F92</f>
        <v>-17.5</v>
      </c>
      <c r="BB95" s="83">
        <f>'البيان النهائى '!R92</f>
        <v>1.5</v>
      </c>
      <c r="BC95" s="84">
        <f>'البيان النهائى '!E92</f>
        <v>9</v>
      </c>
      <c r="BD95" s="111">
        <f t="shared" si="2"/>
        <v>-7</v>
      </c>
      <c r="BE95" s="111">
        <f t="shared" si="3"/>
        <v>50</v>
      </c>
    </row>
    <row r="96" spans="4:57" ht="31.5" customHeight="1" thickBot="1" x14ac:dyDescent="0.25">
      <c r="D96" s="239">
        <v>81</v>
      </c>
      <c r="E96" s="116">
        <v>256</v>
      </c>
      <c r="F96" s="116" t="s">
        <v>172</v>
      </c>
      <c r="G96" s="126" t="s">
        <v>224</v>
      </c>
      <c r="H96" s="118">
        <v>-30</v>
      </c>
      <c r="I96" s="118">
        <v>0</v>
      </c>
      <c r="J96" s="118" t="s">
        <v>17</v>
      </c>
      <c r="K96" s="118" t="s">
        <v>17</v>
      </c>
      <c r="L96" s="118">
        <v>0</v>
      </c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>
        <v>0</v>
      </c>
      <c r="V96" s="118">
        <v>0</v>
      </c>
      <c r="W96" s="118">
        <v>0</v>
      </c>
      <c r="X96" s="118">
        <v>0</v>
      </c>
      <c r="Y96" s="118">
        <v>0</v>
      </c>
      <c r="Z96" s="118">
        <v>0</v>
      </c>
      <c r="AA96" s="118">
        <v>0</v>
      </c>
      <c r="AB96" s="118">
        <v>0</v>
      </c>
      <c r="AC96" s="118">
        <v>0</v>
      </c>
      <c r="AD96" s="118">
        <v>0</v>
      </c>
      <c r="AE96" s="118">
        <v>0</v>
      </c>
      <c r="AF96" s="118">
        <v>0</v>
      </c>
      <c r="AG96" s="118">
        <v>0</v>
      </c>
      <c r="AH96" s="118">
        <v>0</v>
      </c>
      <c r="AI96" s="118">
        <v>0</v>
      </c>
      <c r="AJ96" s="118"/>
      <c r="AK96" s="118"/>
      <c r="AL96" s="118"/>
      <c r="AM96" s="74">
        <f>'البيان النهائى '!AD93</f>
        <v>3.5</v>
      </c>
      <c r="AN96" s="75"/>
      <c r="AO96" s="76"/>
      <c r="AP96" s="76"/>
      <c r="AQ96" s="76"/>
      <c r="AR96" s="76">
        <f>'السلف الأجمالية'!E93</f>
        <v>0</v>
      </c>
      <c r="AS96" s="76"/>
      <c r="AT96" s="76"/>
      <c r="AU96" s="87">
        <v>1500</v>
      </c>
      <c r="AV96" s="69"/>
      <c r="AW96" s="69"/>
      <c r="AX96" s="70"/>
      <c r="AY96" s="69"/>
      <c r="AZ96" s="71">
        <f>'كشف المرتبات'!AN91</f>
        <v>171.875</v>
      </c>
      <c r="BA96" s="99">
        <f>'البيان النهائى '!F93</f>
        <v>-24.5</v>
      </c>
      <c r="BB96" s="83">
        <f>'البيان النهائى '!R93</f>
        <v>0.5</v>
      </c>
      <c r="BC96" s="84">
        <f>'البيان النهائى '!E93</f>
        <v>3</v>
      </c>
      <c r="BD96" s="111">
        <f t="shared" si="2"/>
        <v>-21</v>
      </c>
      <c r="BE96" s="111">
        <f t="shared" si="3"/>
        <v>50</v>
      </c>
    </row>
    <row r="97" spans="4:57" ht="31.5" customHeight="1" thickBot="1" x14ac:dyDescent="0.25">
      <c r="D97" s="239">
        <v>82</v>
      </c>
      <c r="E97" s="116">
        <v>257</v>
      </c>
      <c r="F97" s="116" t="s">
        <v>83</v>
      </c>
      <c r="G97" s="126" t="s">
        <v>224</v>
      </c>
      <c r="H97" s="118">
        <v>0</v>
      </c>
      <c r="I97" s="118" t="s">
        <v>17</v>
      </c>
      <c r="J97" s="118" t="s">
        <v>17</v>
      </c>
      <c r="K97" s="118" t="s">
        <v>17</v>
      </c>
      <c r="L97" s="118">
        <v>0</v>
      </c>
      <c r="M97" s="118" t="s">
        <v>17</v>
      </c>
      <c r="N97" s="118">
        <v>0</v>
      </c>
      <c r="O97" s="118" t="s">
        <v>17</v>
      </c>
      <c r="P97" s="118" t="s">
        <v>17</v>
      </c>
      <c r="Q97" s="118">
        <v>0</v>
      </c>
      <c r="R97" s="118" t="s">
        <v>17</v>
      </c>
      <c r="S97" s="118">
        <v>0</v>
      </c>
      <c r="T97" s="118">
        <v>0</v>
      </c>
      <c r="U97" s="118">
        <v>0</v>
      </c>
      <c r="V97" s="118">
        <v>0</v>
      </c>
      <c r="W97" s="118">
        <v>0</v>
      </c>
      <c r="X97" s="118">
        <v>0</v>
      </c>
      <c r="Y97" s="118">
        <v>0</v>
      </c>
      <c r="Z97" s="118">
        <v>0</v>
      </c>
      <c r="AA97" s="118">
        <v>0</v>
      </c>
      <c r="AB97" s="118">
        <v>0</v>
      </c>
      <c r="AC97" s="118">
        <v>0</v>
      </c>
      <c r="AD97" s="118">
        <v>0</v>
      </c>
      <c r="AE97" s="118">
        <v>0</v>
      </c>
      <c r="AF97" s="118">
        <v>0</v>
      </c>
      <c r="AG97" s="118">
        <v>0</v>
      </c>
      <c r="AH97" s="118">
        <v>0</v>
      </c>
      <c r="AI97" s="118">
        <v>0</v>
      </c>
      <c r="AJ97" s="118"/>
      <c r="AK97" s="118"/>
      <c r="AL97" s="118"/>
      <c r="AM97" s="74">
        <f>'البيان النهائى '!AD94</f>
        <v>8.1666666666666661</v>
      </c>
      <c r="AN97" s="75"/>
      <c r="AO97" s="76"/>
      <c r="AP97" s="76"/>
      <c r="AQ97" s="76"/>
      <c r="AR97" s="76">
        <f>'السلف الأجمالية'!E94</f>
        <v>0</v>
      </c>
      <c r="AS97" s="76"/>
      <c r="AT97" s="76"/>
      <c r="AU97" s="87">
        <v>1500</v>
      </c>
      <c r="AV97" s="69"/>
      <c r="AW97" s="69"/>
      <c r="AX97" s="70"/>
      <c r="AY97" s="69"/>
      <c r="AZ97" s="71">
        <f>'كشف المرتبات'!AN92</f>
        <v>408.33333333333331</v>
      </c>
      <c r="BA97" s="99">
        <f>'البيان النهائى '!F94</f>
        <v>-19.833333333333336</v>
      </c>
      <c r="BB97" s="83">
        <f>'البيان النهائى '!R94</f>
        <v>1.1666666666666667</v>
      </c>
      <c r="BC97" s="84">
        <f>'البيان النهائى '!E94</f>
        <v>7</v>
      </c>
      <c r="BD97" s="111">
        <f t="shared" si="2"/>
        <v>-11.66666666666667</v>
      </c>
      <c r="BE97" s="111">
        <f t="shared" si="3"/>
        <v>50</v>
      </c>
    </row>
    <row r="98" spans="4:57" ht="31.5" customHeight="1" thickBot="1" x14ac:dyDescent="0.25">
      <c r="D98" s="239">
        <v>83</v>
      </c>
      <c r="E98" s="116">
        <v>258</v>
      </c>
      <c r="F98" s="116" t="s">
        <v>173</v>
      </c>
      <c r="G98" s="126" t="s">
        <v>224</v>
      </c>
      <c r="H98" s="118" t="s">
        <v>17</v>
      </c>
      <c r="I98" s="118" t="s">
        <v>17</v>
      </c>
      <c r="J98" s="118" t="s">
        <v>17</v>
      </c>
      <c r="K98" s="118" t="s">
        <v>17</v>
      </c>
      <c r="L98" s="118" t="s">
        <v>17</v>
      </c>
      <c r="M98" s="118" t="s">
        <v>17</v>
      </c>
      <c r="N98" s="118">
        <v>0</v>
      </c>
      <c r="O98" s="118">
        <v>0</v>
      </c>
      <c r="P98" s="118" t="s">
        <v>17</v>
      </c>
      <c r="Q98" s="118" t="s">
        <v>17</v>
      </c>
      <c r="R98" s="118" t="s">
        <v>17</v>
      </c>
      <c r="S98" s="118">
        <v>0</v>
      </c>
      <c r="T98" s="118">
        <v>0</v>
      </c>
      <c r="U98" s="118">
        <v>0</v>
      </c>
      <c r="V98" s="118">
        <v>0</v>
      </c>
      <c r="W98" s="118">
        <v>0</v>
      </c>
      <c r="X98" s="118">
        <v>0</v>
      </c>
      <c r="Y98" s="118">
        <v>0</v>
      </c>
      <c r="Z98" s="118">
        <v>0</v>
      </c>
      <c r="AA98" s="118">
        <v>0</v>
      </c>
      <c r="AB98" s="118">
        <v>0</v>
      </c>
      <c r="AC98" s="118">
        <v>0</v>
      </c>
      <c r="AD98" s="118">
        <v>0</v>
      </c>
      <c r="AE98" s="118">
        <v>0</v>
      </c>
      <c r="AF98" s="118">
        <v>0</v>
      </c>
      <c r="AG98" s="118">
        <v>0</v>
      </c>
      <c r="AH98" s="118">
        <v>0</v>
      </c>
      <c r="AI98" s="118">
        <v>0</v>
      </c>
      <c r="AJ98" s="118"/>
      <c r="AK98" s="118"/>
      <c r="AL98" s="118"/>
      <c r="AM98" s="74">
        <f>'البيان النهائى '!AD95</f>
        <v>10.5</v>
      </c>
      <c r="AN98" s="75"/>
      <c r="AO98" s="76"/>
      <c r="AP98" s="76"/>
      <c r="AQ98" s="76"/>
      <c r="AR98" s="76">
        <f>'السلف الأجمالية'!E95</f>
        <v>0</v>
      </c>
      <c r="AS98" s="76"/>
      <c r="AT98" s="76"/>
      <c r="AU98" s="87">
        <v>1500</v>
      </c>
      <c r="AV98" s="69"/>
      <c r="AW98" s="69"/>
      <c r="AX98" s="70"/>
      <c r="AY98" s="69"/>
      <c r="AZ98" s="71">
        <f>'كشف المرتبات'!AN93</f>
        <v>525</v>
      </c>
      <c r="BA98" s="99">
        <f>'البيان النهائى '!F95</f>
        <v>-17.5</v>
      </c>
      <c r="BB98" s="83">
        <f>'البيان النهائى '!R95</f>
        <v>1.5</v>
      </c>
      <c r="BC98" s="84">
        <f>'البيان النهائى '!E95</f>
        <v>9</v>
      </c>
      <c r="BD98" s="111">
        <f t="shared" si="2"/>
        <v>-7</v>
      </c>
      <c r="BE98" s="111">
        <f t="shared" si="3"/>
        <v>50</v>
      </c>
    </row>
    <row r="99" spans="4:57" ht="31.5" customHeight="1" thickBot="1" x14ac:dyDescent="0.25">
      <c r="D99" s="239">
        <v>84</v>
      </c>
      <c r="E99" s="116"/>
      <c r="F99" s="116" t="s">
        <v>79</v>
      </c>
      <c r="G99" s="126" t="s">
        <v>224</v>
      </c>
      <c r="H99" s="118">
        <v>0</v>
      </c>
      <c r="I99" s="118" t="s">
        <v>17</v>
      </c>
      <c r="J99" s="118" t="s">
        <v>17</v>
      </c>
      <c r="K99" s="118" t="s">
        <v>17</v>
      </c>
      <c r="L99" s="118">
        <v>0</v>
      </c>
      <c r="M99" s="118">
        <v>0</v>
      </c>
      <c r="N99" s="118">
        <v>0</v>
      </c>
      <c r="O99" s="118" t="s">
        <v>17</v>
      </c>
      <c r="P99" s="118" t="s">
        <v>17</v>
      </c>
      <c r="Q99" s="118" t="s">
        <v>17</v>
      </c>
      <c r="R99" s="118" t="s">
        <v>17</v>
      </c>
      <c r="S99" s="118">
        <v>0</v>
      </c>
      <c r="T99" s="118">
        <v>0</v>
      </c>
      <c r="U99" s="118">
        <v>0</v>
      </c>
      <c r="V99" s="118">
        <v>0</v>
      </c>
      <c r="W99" s="118">
        <v>0</v>
      </c>
      <c r="X99" s="118">
        <v>0</v>
      </c>
      <c r="Y99" s="118">
        <v>0</v>
      </c>
      <c r="Z99" s="118">
        <v>0</v>
      </c>
      <c r="AA99" s="118">
        <v>0</v>
      </c>
      <c r="AB99" s="118">
        <v>0</v>
      </c>
      <c r="AC99" s="118">
        <v>0</v>
      </c>
      <c r="AD99" s="118">
        <v>0</v>
      </c>
      <c r="AE99" s="118">
        <v>0</v>
      </c>
      <c r="AF99" s="118">
        <v>0</v>
      </c>
      <c r="AG99" s="118">
        <v>0</v>
      </c>
      <c r="AH99" s="118">
        <v>0</v>
      </c>
      <c r="AI99" s="118">
        <v>0</v>
      </c>
      <c r="AJ99" s="118"/>
      <c r="AK99" s="118"/>
      <c r="AL99" s="118"/>
      <c r="AM99" s="74">
        <f>'البيان النهائى '!AD96</f>
        <v>8.1666666666666661</v>
      </c>
      <c r="AN99" s="75"/>
      <c r="AO99" s="76"/>
      <c r="AP99" s="76"/>
      <c r="AQ99" s="76"/>
      <c r="AR99" s="76">
        <f>'السلف الأجمالية'!E96</f>
        <v>0</v>
      </c>
      <c r="AS99" s="76"/>
      <c r="AT99" s="76"/>
      <c r="AU99" s="87">
        <v>2900</v>
      </c>
      <c r="AV99" s="69"/>
      <c r="AW99" s="69"/>
      <c r="AX99" s="70"/>
      <c r="AY99" s="69"/>
      <c r="AZ99" s="71">
        <f>'كشف المرتبات'!AN94</f>
        <v>789.44444444444457</v>
      </c>
      <c r="BA99" s="99">
        <f>'البيان النهائى '!F96</f>
        <v>-19.833333333333336</v>
      </c>
      <c r="BB99" s="83">
        <f>'البيان النهائى '!R96</f>
        <v>1.1666666666666667</v>
      </c>
      <c r="BC99" s="84">
        <f>'البيان النهائى '!E96</f>
        <v>7</v>
      </c>
      <c r="BD99" s="111">
        <f t="shared" si="2"/>
        <v>-11.66666666666667</v>
      </c>
      <c r="BE99" s="111">
        <f t="shared" si="3"/>
        <v>96.666666666666671</v>
      </c>
    </row>
    <row r="100" spans="4:57" ht="31.5" customHeight="1" thickBot="1" x14ac:dyDescent="0.25">
      <c r="D100" s="239">
        <v>85</v>
      </c>
      <c r="E100" s="116">
        <v>249</v>
      </c>
      <c r="F100" s="116" t="s">
        <v>168</v>
      </c>
      <c r="G100" s="126" t="s">
        <v>224</v>
      </c>
      <c r="H100" s="118">
        <v>0</v>
      </c>
      <c r="I100" s="118">
        <v>0</v>
      </c>
      <c r="J100" s="118" t="s">
        <v>17</v>
      </c>
      <c r="K100" s="118" t="s">
        <v>17</v>
      </c>
      <c r="L100" s="118" t="s">
        <v>17</v>
      </c>
      <c r="M100" s="118">
        <f>8*60</f>
        <v>480</v>
      </c>
      <c r="N100" s="118">
        <v>0</v>
      </c>
      <c r="O100" s="118" t="s">
        <v>17</v>
      </c>
      <c r="P100" s="118">
        <v>0</v>
      </c>
      <c r="Q100" s="118" t="s">
        <v>17</v>
      </c>
      <c r="R100" s="118" t="s">
        <v>17</v>
      </c>
      <c r="S100" s="118">
        <v>0</v>
      </c>
      <c r="T100" s="118">
        <v>0</v>
      </c>
      <c r="U100" s="118">
        <v>0</v>
      </c>
      <c r="V100" s="118">
        <v>0</v>
      </c>
      <c r="W100" s="118">
        <v>0</v>
      </c>
      <c r="X100" s="118">
        <v>0</v>
      </c>
      <c r="Y100" s="118">
        <v>0</v>
      </c>
      <c r="Z100" s="118">
        <v>0</v>
      </c>
      <c r="AA100" s="118">
        <v>0</v>
      </c>
      <c r="AB100" s="118">
        <v>0</v>
      </c>
      <c r="AC100" s="118">
        <v>0</v>
      </c>
      <c r="AD100" s="118">
        <v>0</v>
      </c>
      <c r="AE100" s="118">
        <v>0</v>
      </c>
      <c r="AF100" s="118">
        <v>0</v>
      </c>
      <c r="AG100" s="118">
        <v>0</v>
      </c>
      <c r="AH100" s="118">
        <v>0</v>
      </c>
      <c r="AI100" s="118">
        <v>0</v>
      </c>
      <c r="AJ100" s="118"/>
      <c r="AK100" s="118"/>
      <c r="AL100" s="118"/>
      <c r="AM100" s="74">
        <f>'البيان النهائى '!AD97</f>
        <v>9.1666666666666661</v>
      </c>
      <c r="AN100" s="75"/>
      <c r="AO100" s="76"/>
      <c r="AP100" s="76"/>
      <c r="AQ100" s="76"/>
      <c r="AR100" s="76">
        <f>'السلف الأجمالية'!E97</f>
        <v>0</v>
      </c>
      <c r="AS100" s="76"/>
      <c r="AT100" s="76"/>
      <c r="AU100" s="87">
        <v>2500</v>
      </c>
      <c r="AV100" s="69"/>
      <c r="AW100" s="69"/>
      <c r="AX100" s="70"/>
      <c r="AY100" s="69"/>
      <c r="AZ100" s="71">
        <f>'كشف المرتبات'!AN95</f>
        <v>763.8888888888888</v>
      </c>
      <c r="BA100" s="99">
        <f>'البيان النهائى '!F97</f>
        <v>-19.833333333333336</v>
      </c>
      <c r="BB100" s="83">
        <f>'البيان النهائى '!R97</f>
        <v>1.1666666666666667</v>
      </c>
      <c r="BC100" s="84">
        <f>'البيان النهائى '!E97</f>
        <v>7</v>
      </c>
      <c r="BD100" s="111">
        <f t="shared" si="2"/>
        <v>-11.66666666666667</v>
      </c>
      <c r="BE100" s="111">
        <f t="shared" si="3"/>
        <v>83.333333333333329</v>
      </c>
    </row>
    <row r="101" spans="4:57" ht="31.5" customHeight="1" thickBot="1" x14ac:dyDescent="0.25">
      <c r="D101" s="239">
        <v>86</v>
      </c>
      <c r="E101" s="240">
        <v>537</v>
      </c>
      <c r="F101" s="116" t="s">
        <v>227</v>
      </c>
      <c r="G101" s="126" t="s">
        <v>245</v>
      </c>
      <c r="H101" s="118" t="s">
        <v>17</v>
      </c>
      <c r="I101" s="118" t="s">
        <v>17</v>
      </c>
      <c r="J101" s="118" t="s">
        <v>17</v>
      </c>
      <c r="K101" s="118" t="s">
        <v>17</v>
      </c>
      <c r="L101" s="118" t="s">
        <v>17</v>
      </c>
      <c r="M101" s="118">
        <f>8*60</f>
        <v>480</v>
      </c>
      <c r="N101" s="118">
        <v>0</v>
      </c>
      <c r="O101" s="118">
        <v>0</v>
      </c>
      <c r="P101" s="118" t="s">
        <v>17</v>
      </c>
      <c r="Q101" s="118" t="s">
        <v>17</v>
      </c>
      <c r="R101" s="118" t="s">
        <v>17</v>
      </c>
      <c r="S101" s="118">
        <v>0</v>
      </c>
      <c r="T101" s="118">
        <v>0</v>
      </c>
      <c r="U101" s="118">
        <v>0</v>
      </c>
      <c r="V101" s="118">
        <v>0</v>
      </c>
      <c r="W101" s="118">
        <v>0</v>
      </c>
      <c r="X101" s="118">
        <v>0</v>
      </c>
      <c r="Y101" s="118">
        <v>0</v>
      </c>
      <c r="Z101" s="118">
        <v>0</v>
      </c>
      <c r="AA101" s="118">
        <v>0</v>
      </c>
      <c r="AB101" s="118">
        <v>0</v>
      </c>
      <c r="AC101" s="118">
        <v>0</v>
      </c>
      <c r="AD101" s="118">
        <v>0</v>
      </c>
      <c r="AE101" s="118">
        <v>0</v>
      </c>
      <c r="AF101" s="118">
        <v>0</v>
      </c>
      <c r="AG101" s="118">
        <v>0</v>
      </c>
      <c r="AH101" s="118">
        <v>0</v>
      </c>
      <c r="AI101" s="118">
        <v>0</v>
      </c>
      <c r="AJ101" s="118"/>
      <c r="AK101" s="118"/>
      <c r="AL101" s="118"/>
      <c r="AM101" s="74">
        <f>'البيان النهائى '!AD98</f>
        <v>11.5</v>
      </c>
      <c r="AN101" s="75"/>
      <c r="AO101" s="76"/>
      <c r="AP101" s="76"/>
      <c r="AQ101" s="76"/>
      <c r="AR101" s="76">
        <f>'السلف الأجمالية'!E98</f>
        <v>0</v>
      </c>
      <c r="AS101" s="76"/>
      <c r="AT101" s="76"/>
      <c r="AU101" s="87">
        <v>1800</v>
      </c>
      <c r="AV101" s="69"/>
      <c r="AW101" s="69"/>
      <c r="AX101" s="70"/>
      <c r="AY101" s="69"/>
      <c r="AZ101" s="71">
        <f>'كشف المرتبات'!AN96</f>
        <v>690</v>
      </c>
      <c r="BA101" s="99">
        <f>'البيان النهائى '!F98</f>
        <v>-17.5</v>
      </c>
      <c r="BB101" s="83">
        <f>'البيان النهائى '!R98</f>
        <v>1.5</v>
      </c>
      <c r="BC101" s="84">
        <f>'البيان النهائى '!E98</f>
        <v>9</v>
      </c>
      <c r="BD101" s="111">
        <f t="shared" si="2"/>
        <v>-7</v>
      </c>
      <c r="BE101" s="111">
        <f t="shared" si="3"/>
        <v>60</v>
      </c>
    </row>
    <row r="102" spans="4:57" ht="31.5" customHeight="1" thickBot="1" x14ac:dyDescent="0.25">
      <c r="D102" s="239">
        <v>87</v>
      </c>
      <c r="E102" s="116">
        <v>168</v>
      </c>
      <c r="F102" s="116" t="s">
        <v>129</v>
      </c>
      <c r="G102" s="127" t="s">
        <v>113</v>
      </c>
      <c r="H102" s="118">
        <v>0</v>
      </c>
      <c r="I102" s="118" t="s">
        <v>17</v>
      </c>
      <c r="J102" s="118" t="s">
        <v>17</v>
      </c>
      <c r="K102" s="118" t="s">
        <v>17</v>
      </c>
      <c r="L102" s="118" t="s">
        <v>17</v>
      </c>
      <c r="M102" s="118" t="s">
        <v>17</v>
      </c>
      <c r="N102" s="118" t="s">
        <v>17</v>
      </c>
      <c r="O102" s="118" t="s">
        <v>17</v>
      </c>
      <c r="P102" s="118" t="s">
        <v>17</v>
      </c>
      <c r="Q102" s="118">
        <v>0</v>
      </c>
      <c r="R102" s="118" t="s">
        <v>17</v>
      </c>
      <c r="S102" s="118">
        <v>0</v>
      </c>
      <c r="T102" s="118">
        <v>0</v>
      </c>
      <c r="U102" s="118">
        <v>0</v>
      </c>
      <c r="V102" s="118">
        <v>0</v>
      </c>
      <c r="W102" s="118">
        <v>0</v>
      </c>
      <c r="X102" s="118">
        <v>0</v>
      </c>
      <c r="Y102" s="118">
        <v>0</v>
      </c>
      <c r="Z102" s="118">
        <v>0</v>
      </c>
      <c r="AA102" s="118">
        <v>0</v>
      </c>
      <c r="AB102" s="118">
        <v>0</v>
      </c>
      <c r="AC102" s="118">
        <v>0</v>
      </c>
      <c r="AD102" s="118">
        <v>0</v>
      </c>
      <c r="AE102" s="118">
        <v>0</v>
      </c>
      <c r="AF102" s="118">
        <v>0</v>
      </c>
      <c r="AG102" s="118">
        <v>0</v>
      </c>
      <c r="AH102" s="118">
        <v>0</v>
      </c>
      <c r="AI102" s="118">
        <v>0</v>
      </c>
      <c r="AJ102" s="118"/>
      <c r="AK102" s="118"/>
      <c r="AL102" s="118"/>
      <c r="AM102" s="74">
        <f>'البيان النهائى '!AD99</f>
        <v>10.5</v>
      </c>
      <c r="AN102" s="75"/>
      <c r="AO102" s="76"/>
      <c r="AP102" s="76"/>
      <c r="AQ102" s="76"/>
      <c r="AR102" s="76">
        <f>'السلف الأجمالية'!E99</f>
        <v>0</v>
      </c>
      <c r="AS102" s="76"/>
      <c r="AT102" s="76"/>
      <c r="AU102" s="87">
        <v>1650</v>
      </c>
      <c r="AV102" s="69"/>
      <c r="AW102" s="69"/>
      <c r="AX102" s="70"/>
      <c r="AY102" s="69"/>
      <c r="AZ102" s="71">
        <f>'كشف المرتبات'!AN97</f>
        <v>577.5</v>
      </c>
      <c r="BA102" s="99">
        <f>'البيان النهائى '!F99</f>
        <v>-17.5</v>
      </c>
      <c r="BB102" s="83">
        <f>'البيان النهائى '!R99</f>
        <v>1.5</v>
      </c>
      <c r="BC102" s="84">
        <f>'البيان النهائى '!E99</f>
        <v>9</v>
      </c>
      <c r="BD102" s="111">
        <f t="shared" si="2"/>
        <v>-7</v>
      </c>
      <c r="BE102" s="111">
        <f t="shared" si="3"/>
        <v>55</v>
      </c>
    </row>
    <row r="103" spans="4:57" ht="31.5" customHeight="1" thickBot="1" x14ac:dyDescent="0.25">
      <c r="D103" s="239">
        <v>88</v>
      </c>
      <c r="E103" s="116" t="s">
        <v>266</v>
      </c>
      <c r="F103" s="116" t="s">
        <v>80</v>
      </c>
      <c r="G103" s="127" t="s">
        <v>113</v>
      </c>
      <c r="H103" s="118" t="s">
        <v>17</v>
      </c>
      <c r="I103" s="118">
        <v>0</v>
      </c>
      <c r="J103" s="118" t="s">
        <v>17</v>
      </c>
      <c r="K103" s="118" t="s">
        <v>17</v>
      </c>
      <c r="L103" s="118" t="s">
        <v>17</v>
      </c>
      <c r="M103" s="118" t="s">
        <v>17</v>
      </c>
      <c r="N103" s="118">
        <v>0</v>
      </c>
      <c r="O103" s="118" t="s">
        <v>17</v>
      </c>
      <c r="P103" s="118">
        <v>0</v>
      </c>
      <c r="Q103" s="118" t="s">
        <v>17</v>
      </c>
      <c r="R103" s="118" t="s">
        <v>17</v>
      </c>
      <c r="S103" s="118">
        <v>0</v>
      </c>
      <c r="T103" s="118">
        <v>0</v>
      </c>
      <c r="U103" s="118">
        <v>0</v>
      </c>
      <c r="V103" s="118">
        <v>0</v>
      </c>
      <c r="W103" s="118">
        <v>0</v>
      </c>
      <c r="X103" s="118">
        <v>0</v>
      </c>
      <c r="Y103" s="118">
        <v>0</v>
      </c>
      <c r="Z103" s="118">
        <v>0</v>
      </c>
      <c r="AA103" s="118">
        <v>0</v>
      </c>
      <c r="AB103" s="118">
        <v>0</v>
      </c>
      <c r="AC103" s="118">
        <v>0</v>
      </c>
      <c r="AD103" s="118">
        <v>0</v>
      </c>
      <c r="AE103" s="118">
        <v>0</v>
      </c>
      <c r="AF103" s="118">
        <v>0</v>
      </c>
      <c r="AG103" s="118">
        <v>0</v>
      </c>
      <c r="AH103" s="118">
        <v>0</v>
      </c>
      <c r="AI103" s="118">
        <v>0</v>
      </c>
      <c r="AJ103" s="118"/>
      <c r="AK103" s="118"/>
      <c r="AL103" s="118"/>
      <c r="AM103" s="74">
        <f>'البيان النهائى '!AD100</f>
        <v>9.3333333333333339</v>
      </c>
      <c r="AN103" s="75"/>
      <c r="AO103" s="76"/>
      <c r="AP103" s="76"/>
      <c r="AQ103" s="76"/>
      <c r="AR103" s="76">
        <f>'السلف الأجمالية'!E100</f>
        <v>0</v>
      </c>
      <c r="AS103" s="76"/>
      <c r="AT103" s="76"/>
      <c r="AU103" s="87">
        <v>1400</v>
      </c>
      <c r="AV103" s="69"/>
      <c r="AW103" s="69"/>
      <c r="AX103" s="70"/>
      <c r="AY103" s="69"/>
      <c r="AZ103" s="71">
        <f>'كشف المرتبات'!AN98</f>
        <v>435.55555555555554</v>
      </c>
      <c r="BA103" s="99">
        <f>'البيان النهائى '!F100</f>
        <v>-18.666666666666664</v>
      </c>
      <c r="BB103" s="83">
        <f>'البيان النهائى '!R100</f>
        <v>1.3333333333333333</v>
      </c>
      <c r="BC103" s="84">
        <f>'البيان النهائى '!E100</f>
        <v>8</v>
      </c>
      <c r="BD103" s="111">
        <f t="shared" si="2"/>
        <v>-9.3333333333333304</v>
      </c>
      <c r="BE103" s="111">
        <f t="shared" si="3"/>
        <v>46.666666666666664</v>
      </c>
    </row>
    <row r="104" spans="4:57" ht="31.5" customHeight="1" thickBot="1" x14ac:dyDescent="0.25">
      <c r="D104" s="239">
        <v>89</v>
      </c>
      <c r="E104" s="116">
        <v>165</v>
      </c>
      <c r="F104" s="116" t="s">
        <v>127</v>
      </c>
      <c r="G104" s="127" t="s">
        <v>113</v>
      </c>
      <c r="H104" s="118">
        <v>0</v>
      </c>
      <c r="I104" s="118" t="s">
        <v>17</v>
      </c>
      <c r="J104" s="118">
        <v>0</v>
      </c>
      <c r="K104" s="118">
        <v>0</v>
      </c>
      <c r="L104" s="118">
        <v>0</v>
      </c>
      <c r="M104" s="118">
        <v>0</v>
      </c>
      <c r="N104" s="118">
        <v>0</v>
      </c>
      <c r="O104" s="118">
        <v>0</v>
      </c>
      <c r="P104" s="118" t="s">
        <v>17</v>
      </c>
      <c r="Q104" s="118" t="s">
        <v>17</v>
      </c>
      <c r="R104" s="118" t="s">
        <v>17</v>
      </c>
      <c r="S104" s="118">
        <v>0</v>
      </c>
      <c r="T104" s="118">
        <v>0</v>
      </c>
      <c r="U104" s="118">
        <v>0</v>
      </c>
      <c r="V104" s="118">
        <v>0</v>
      </c>
      <c r="W104" s="118">
        <v>0</v>
      </c>
      <c r="X104" s="118">
        <v>0</v>
      </c>
      <c r="Y104" s="118">
        <v>0</v>
      </c>
      <c r="Z104" s="118">
        <v>0</v>
      </c>
      <c r="AA104" s="118">
        <v>0</v>
      </c>
      <c r="AB104" s="118">
        <v>0</v>
      </c>
      <c r="AC104" s="118">
        <v>0</v>
      </c>
      <c r="AD104" s="118">
        <v>0</v>
      </c>
      <c r="AE104" s="118">
        <v>0</v>
      </c>
      <c r="AF104" s="118">
        <v>0</v>
      </c>
      <c r="AG104" s="118">
        <v>0</v>
      </c>
      <c r="AH104" s="118">
        <v>0</v>
      </c>
      <c r="AI104" s="118">
        <v>0</v>
      </c>
      <c r="AJ104" s="118"/>
      <c r="AK104" s="118"/>
      <c r="AL104" s="118"/>
      <c r="AM104" s="74">
        <f>'البيان النهائى '!AD101</f>
        <v>4.666666666666667</v>
      </c>
      <c r="AN104" s="75"/>
      <c r="AO104" s="76"/>
      <c r="AP104" s="76"/>
      <c r="AQ104" s="76"/>
      <c r="AR104" s="76">
        <f>'السلف الأجمالية'!E101</f>
        <v>0</v>
      </c>
      <c r="AS104" s="76"/>
      <c r="AT104" s="76"/>
      <c r="AU104" s="87">
        <v>1500</v>
      </c>
      <c r="AV104" s="69"/>
      <c r="AW104" s="69"/>
      <c r="AX104" s="70"/>
      <c r="AY104" s="69"/>
      <c r="AZ104" s="71">
        <f>'كشف المرتبات'!AN99</f>
        <v>233.33333333333331</v>
      </c>
      <c r="BA104" s="99">
        <f>'البيان النهائى '!F101</f>
        <v>-23.333333333333332</v>
      </c>
      <c r="BB104" s="83">
        <f>'البيان النهائى '!R101</f>
        <v>0.66666666666666663</v>
      </c>
      <c r="BC104" s="84">
        <f>'البيان النهائى '!E101</f>
        <v>4</v>
      </c>
      <c r="BD104" s="111">
        <f t="shared" si="2"/>
        <v>-18.666666666666664</v>
      </c>
      <c r="BE104" s="111">
        <f t="shared" si="3"/>
        <v>50</v>
      </c>
    </row>
    <row r="105" spans="4:57" ht="31.5" customHeight="1" thickBot="1" x14ac:dyDescent="0.25">
      <c r="D105" s="239">
        <v>90</v>
      </c>
      <c r="E105" s="116">
        <v>512</v>
      </c>
      <c r="F105" s="116" t="s">
        <v>215</v>
      </c>
      <c r="G105" s="127" t="s">
        <v>113</v>
      </c>
      <c r="H105" s="118" t="s">
        <v>17</v>
      </c>
      <c r="I105" s="118" t="s">
        <v>17</v>
      </c>
      <c r="J105" s="118" t="s">
        <v>17</v>
      </c>
      <c r="K105" s="118" t="s">
        <v>17</v>
      </c>
      <c r="L105" s="118" t="s">
        <v>17</v>
      </c>
      <c r="M105" s="118">
        <v>0</v>
      </c>
      <c r="N105" s="118" t="s">
        <v>17</v>
      </c>
      <c r="O105" s="118" t="s">
        <v>17</v>
      </c>
      <c r="P105" s="118" t="s">
        <v>17</v>
      </c>
      <c r="Q105" s="118" t="s">
        <v>17</v>
      </c>
      <c r="R105" s="118" t="s">
        <v>17</v>
      </c>
      <c r="S105" s="118">
        <v>0</v>
      </c>
      <c r="T105" s="118">
        <v>0</v>
      </c>
      <c r="U105" s="118">
        <v>0</v>
      </c>
      <c r="V105" s="118">
        <v>0</v>
      </c>
      <c r="W105" s="118">
        <v>0</v>
      </c>
      <c r="X105" s="118">
        <v>0</v>
      </c>
      <c r="Y105" s="118">
        <v>0</v>
      </c>
      <c r="Z105" s="118">
        <v>0</v>
      </c>
      <c r="AA105" s="118">
        <v>0</v>
      </c>
      <c r="AB105" s="118">
        <v>0</v>
      </c>
      <c r="AC105" s="118">
        <v>0</v>
      </c>
      <c r="AD105" s="118">
        <v>0</v>
      </c>
      <c r="AE105" s="118">
        <v>0</v>
      </c>
      <c r="AF105" s="118">
        <v>0</v>
      </c>
      <c r="AG105" s="118">
        <v>0</v>
      </c>
      <c r="AH105" s="118">
        <v>0</v>
      </c>
      <c r="AI105" s="118">
        <v>0</v>
      </c>
      <c r="AJ105" s="118"/>
      <c r="AK105" s="118"/>
      <c r="AL105" s="118"/>
      <c r="AM105" s="74">
        <f>'البيان النهائى '!AD102</f>
        <v>11.666666666666666</v>
      </c>
      <c r="AN105" s="75"/>
      <c r="AO105" s="76"/>
      <c r="AP105" s="76"/>
      <c r="AQ105" s="76"/>
      <c r="AR105" s="76">
        <f>'السلف الأجمالية'!E102</f>
        <v>0</v>
      </c>
      <c r="AS105" s="76"/>
      <c r="AT105" s="76"/>
      <c r="AU105" s="87">
        <v>1500</v>
      </c>
      <c r="AV105" s="69"/>
      <c r="AW105" s="69"/>
      <c r="AX105" s="70"/>
      <c r="AY105" s="69"/>
      <c r="AZ105" s="71">
        <f>'كشف المرتبات'!AN100</f>
        <v>583.33333333333337</v>
      </c>
      <c r="BA105" s="99">
        <f>'البيان النهائى '!F102</f>
        <v>-16.333333333333336</v>
      </c>
      <c r="BB105" s="83">
        <f>'البيان النهائى '!R102</f>
        <v>1.6666666666666667</v>
      </c>
      <c r="BC105" s="84">
        <f>'البيان النهائى '!E102</f>
        <v>10</v>
      </c>
      <c r="BD105" s="111">
        <f t="shared" si="2"/>
        <v>-4.6666666666666696</v>
      </c>
      <c r="BE105" s="111">
        <f t="shared" si="3"/>
        <v>50</v>
      </c>
    </row>
    <row r="106" spans="4:57" ht="31.5" customHeight="1" thickBot="1" x14ac:dyDescent="0.25">
      <c r="D106" s="239">
        <v>91</v>
      </c>
      <c r="E106" s="116">
        <v>167</v>
      </c>
      <c r="F106" s="116" t="s">
        <v>128</v>
      </c>
      <c r="G106" s="127" t="s">
        <v>113</v>
      </c>
      <c r="H106" s="118">
        <v>0</v>
      </c>
      <c r="I106" s="118">
        <v>40</v>
      </c>
      <c r="J106" s="118" t="s">
        <v>17</v>
      </c>
      <c r="K106" s="118" t="s">
        <v>17</v>
      </c>
      <c r="L106" s="118" t="s">
        <v>17</v>
      </c>
      <c r="M106" s="118" t="s">
        <v>17</v>
      </c>
      <c r="N106" s="118" t="s">
        <v>17</v>
      </c>
      <c r="O106" s="118">
        <v>0</v>
      </c>
      <c r="P106" s="118" t="s">
        <v>17</v>
      </c>
      <c r="Q106" s="118" t="s">
        <v>17</v>
      </c>
      <c r="R106" s="118" t="s">
        <v>17</v>
      </c>
      <c r="S106" s="118">
        <v>0</v>
      </c>
      <c r="T106" s="118">
        <v>0</v>
      </c>
      <c r="U106" s="118">
        <v>0</v>
      </c>
      <c r="V106" s="118">
        <v>0</v>
      </c>
      <c r="W106" s="118">
        <v>0</v>
      </c>
      <c r="X106" s="118">
        <v>0</v>
      </c>
      <c r="Y106" s="118">
        <v>0</v>
      </c>
      <c r="Z106" s="118">
        <v>0</v>
      </c>
      <c r="AA106" s="118">
        <v>0</v>
      </c>
      <c r="AB106" s="118">
        <v>0</v>
      </c>
      <c r="AC106" s="118">
        <v>0</v>
      </c>
      <c r="AD106" s="118">
        <v>0</v>
      </c>
      <c r="AE106" s="118">
        <v>0</v>
      </c>
      <c r="AF106" s="118">
        <v>0</v>
      </c>
      <c r="AG106" s="118">
        <v>0</v>
      </c>
      <c r="AH106" s="118">
        <v>0</v>
      </c>
      <c r="AI106" s="118">
        <v>0</v>
      </c>
      <c r="AJ106" s="118"/>
      <c r="AK106" s="118"/>
      <c r="AL106" s="118"/>
      <c r="AM106" s="74">
        <f>'البيان النهائى '!AD103</f>
        <v>10.583333333333334</v>
      </c>
      <c r="AN106" s="75"/>
      <c r="AO106" s="76"/>
      <c r="AP106" s="76"/>
      <c r="AQ106" s="76"/>
      <c r="AR106" s="76">
        <f>'السلف الأجمالية'!E103</f>
        <v>0</v>
      </c>
      <c r="AS106" s="76"/>
      <c r="AT106" s="76"/>
      <c r="AU106" s="87">
        <v>1500</v>
      </c>
      <c r="AV106" s="69"/>
      <c r="AW106" s="69"/>
      <c r="AX106" s="70"/>
      <c r="AY106" s="69"/>
      <c r="AZ106" s="71">
        <f>'كشف المرتبات'!AN101</f>
        <v>529.16666666666663</v>
      </c>
      <c r="BA106" s="99">
        <f>'البيان النهائى '!F103</f>
        <v>-17.5</v>
      </c>
      <c r="BB106" s="83">
        <f>'البيان النهائى '!R103</f>
        <v>1.5</v>
      </c>
      <c r="BC106" s="84">
        <f>'البيان النهائى '!E103</f>
        <v>9</v>
      </c>
      <c r="BD106" s="111">
        <f t="shared" si="2"/>
        <v>-7</v>
      </c>
      <c r="BE106" s="111">
        <f t="shared" si="3"/>
        <v>50</v>
      </c>
    </row>
    <row r="107" spans="4:57" ht="31.5" customHeight="1" thickBot="1" x14ac:dyDescent="0.25">
      <c r="D107" s="239">
        <v>92</v>
      </c>
      <c r="E107" s="116">
        <v>164</v>
      </c>
      <c r="F107" s="116" t="s">
        <v>126</v>
      </c>
      <c r="G107" s="127" t="s">
        <v>102</v>
      </c>
      <c r="H107" s="118">
        <v>0</v>
      </c>
      <c r="I107" s="118" t="s">
        <v>17</v>
      </c>
      <c r="J107" s="118">
        <v>0</v>
      </c>
      <c r="K107" s="118">
        <f>3.5*60</f>
        <v>210</v>
      </c>
      <c r="L107" s="118">
        <f>4*60</f>
        <v>240</v>
      </c>
      <c r="M107" s="118">
        <f>4*60</f>
        <v>240</v>
      </c>
      <c r="N107" s="118">
        <f>4*60</f>
        <v>240</v>
      </c>
      <c r="O107" s="118">
        <v>0</v>
      </c>
      <c r="P107" s="118">
        <f>4*60</f>
        <v>240</v>
      </c>
      <c r="Q107" s="118">
        <f>4*60</f>
        <v>240</v>
      </c>
      <c r="R107" s="118">
        <f>4*60</f>
        <v>240</v>
      </c>
      <c r="S107" s="118">
        <v>0</v>
      </c>
      <c r="T107" s="118">
        <v>0</v>
      </c>
      <c r="U107" s="118">
        <v>0</v>
      </c>
      <c r="V107" s="118">
        <v>0</v>
      </c>
      <c r="W107" s="118">
        <v>0</v>
      </c>
      <c r="X107" s="118">
        <v>0</v>
      </c>
      <c r="Y107" s="118">
        <v>0</v>
      </c>
      <c r="Z107" s="118">
        <v>0</v>
      </c>
      <c r="AA107" s="118">
        <v>0</v>
      </c>
      <c r="AB107" s="118">
        <v>0</v>
      </c>
      <c r="AC107" s="118">
        <v>0</v>
      </c>
      <c r="AD107" s="118">
        <v>0</v>
      </c>
      <c r="AE107" s="118">
        <v>0</v>
      </c>
      <c r="AF107" s="118">
        <v>0</v>
      </c>
      <c r="AG107" s="118">
        <v>0</v>
      </c>
      <c r="AH107" s="118">
        <v>0</v>
      </c>
      <c r="AI107" s="118">
        <v>0</v>
      </c>
      <c r="AJ107" s="118"/>
      <c r="AK107" s="118"/>
      <c r="AL107" s="118"/>
      <c r="AM107" s="74">
        <f>'البيان النهائى '!AD104</f>
        <v>12.770833333333334</v>
      </c>
      <c r="AN107" s="75"/>
      <c r="AO107" s="76"/>
      <c r="AP107" s="76"/>
      <c r="AQ107" s="76"/>
      <c r="AR107" s="76">
        <f>'السلف الأجمالية'!E104</f>
        <v>0</v>
      </c>
      <c r="AS107" s="76"/>
      <c r="AT107" s="76"/>
      <c r="AU107" s="87">
        <v>1470</v>
      </c>
      <c r="AV107" s="69"/>
      <c r="AW107" s="69"/>
      <c r="AX107" s="70"/>
      <c r="AY107" s="69"/>
      <c r="AZ107" s="71">
        <f>'كشف المرتبات'!AN102</f>
        <v>625.77083333333326</v>
      </c>
      <c r="BA107" s="99">
        <f>'البيان النهائى '!F104</f>
        <v>-18.666666666666664</v>
      </c>
      <c r="BB107" s="83">
        <f>'البيان النهائى '!R104</f>
        <v>1.3333333333333333</v>
      </c>
      <c r="BC107" s="84">
        <f>'البيان النهائى '!E104</f>
        <v>8</v>
      </c>
      <c r="BD107" s="111">
        <f t="shared" si="2"/>
        <v>-9.3333333333333304</v>
      </c>
      <c r="BE107" s="111">
        <f t="shared" si="3"/>
        <v>49</v>
      </c>
    </row>
    <row r="108" spans="4:57" ht="31.5" customHeight="1" thickBot="1" x14ac:dyDescent="0.25">
      <c r="D108" s="239">
        <v>93</v>
      </c>
      <c r="E108" s="116">
        <v>579</v>
      </c>
      <c r="F108" s="116" t="s">
        <v>269</v>
      </c>
      <c r="G108" s="128" t="s">
        <v>100</v>
      </c>
      <c r="H108" s="118">
        <v>0</v>
      </c>
      <c r="I108" s="118">
        <v>145</v>
      </c>
      <c r="J108" s="118">
        <v>0</v>
      </c>
      <c r="K108" s="118" t="s">
        <v>17</v>
      </c>
      <c r="L108" s="118" t="s">
        <v>17</v>
      </c>
      <c r="M108" s="118">
        <v>0</v>
      </c>
      <c r="N108" s="118" t="s">
        <v>17</v>
      </c>
      <c r="O108" s="118" t="s">
        <v>17</v>
      </c>
      <c r="P108" s="118" t="s">
        <v>17</v>
      </c>
      <c r="Q108" s="118" t="s">
        <v>17</v>
      </c>
      <c r="R108" s="118" t="s">
        <v>17</v>
      </c>
      <c r="S108" s="118">
        <v>0</v>
      </c>
      <c r="T108" s="118">
        <v>0</v>
      </c>
      <c r="U108" s="118">
        <v>0</v>
      </c>
      <c r="V108" s="118">
        <v>0</v>
      </c>
      <c r="W108" s="118">
        <v>0</v>
      </c>
      <c r="X108" s="118">
        <v>0</v>
      </c>
      <c r="Y108" s="118">
        <v>0</v>
      </c>
      <c r="Z108" s="118">
        <v>0</v>
      </c>
      <c r="AA108" s="118">
        <v>0</v>
      </c>
      <c r="AB108" s="118">
        <v>0</v>
      </c>
      <c r="AC108" s="118">
        <v>0</v>
      </c>
      <c r="AD108" s="118">
        <v>0</v>
      </c>
      <c r="AE108" s="118">
        <v>0</v>
      </c>
      <c r="AF108" s="118">
        <v>0</v>
      </c>
      <c r="AG108" s="118">
        <v>0</v>
      </c>
      <c r="AH108" s="118">
        <v>0</v>
      </c>
      <c r="AI108" s="118">
        <v>0</v>
      </c>
      <c r="AJ108" s="118"/>
      <c r="AK108" s="118"/>
      <c r="AL108" s="118"/>
      <c r="AM108" s="74">
        <f>'البيان النهائى '!AD105</f>
        <v>9.6354166666666679</v>
      </c>
      <c r="AN108" s="75"/>
      <c r="AO108" s="76"/>
      <c r="AP108" s="76"/>
      <c r="AQ108" s="76"/>
      <c r="AR108" s="76">
        <f>'السلف الأجمالية'!E105</f>
        <v>0</v>
      </c>
      <c r="AS108" s="76"/>
      <c r="AT108" s="76"/>
      <c r="AU108" s="87">
        <v>3500</v>
      </c>
      <c r="AV108" s="69"/>
      <c r="AW108" s="69"/>
      <c r="AX108" s="70"/>
      <c r="AY108" s="69"/>
      <c r="AZ108" s="71">
        <f>'كشف المرتبات'!AN103</f>
        <v>1124.1319444444443</v>
      </c>
      <c r="BA108" s="99">
        <f>'البيان النهائى '!F105</f>
        <v>-18.666666666666664</v>
      </c>
      <c r="BB108" s="83">
        <f>'البيان النهائى '!R105</f>
        <v>1.3333333333333333</v>
      </c>
      <c r="BC108" s="84">
        <f>'البيان النهائى '!E105</f>
        <v>8</v>
      </c>
      <c r="BD108" s="111">
        <f t="shared" si="2"/>
        <v>-9.3333333333333304</v>
      </c>
      <c r="BE108" s="111">
        <f t="shared" si="3"/>
        <v>116.66666666666667</v>
      </c>
    </row>
    <row r="109" spans="4:57" ht="31.5" customHeight="1" thickBot="1" x14ac:dyDescent="0.25">
      <c r="D109" s="239">
        <v>94</v>
      </c>
      <c r="E109" s="116">
        <v>174</v>
      </c>
      <c r="F109" s="116" t="s">
        <v>135</v>
      </c>
      <c r="G109" s="129" t="s">
        <v>110</v>
      </c>
      <c r="H109" s="118">
        <v>0</v>
      </c>
      <c r="I109" s="118" t="s">
        <v>17</v>
      </c>
      <c r="J109" s="118">
        <v>-45</v>
      </c>
      <c r="K109" s="118">
        <v>-45</v>
      </c>
      <c r="L109" s="118">
        <v>-60</v>
      </c>
      <c r="M109" s="118" t="s">
        <v>17</v>
      </c>
      <c r="N109" s="118">
        <v>0</v>
      </c>
      <c r="O109" s="118">
        <v>0</v>
      </c>
      <c r="P109" s="118" t="s">
        <v>17</v>
      </c>
      <c r="Q109" s="118" t="s">
        <v>17</v>
      </c>
      <c r="R109" s="118">
        <v>-45</v>
      </c>
      <c r="S109" s="118">
        <v>0</v>
      </c>
      <c r="T109" s="118">
        <v>0</v>
      </c>
      <c r="U109" s="118">
        <v>0</v>
      </c>
      <c r="V109" s="118">
        <v>0</v>
      </c>
      <c r="W109" s="118">
        <v>0</v>
      </c>
      <c r="X109" s="118">
        <v>0</v>
      </c>
      <c r="Y109" s="118">
        <v>0</v>
      </c>
      <c r="Z109" s="118">
        <v>0</v>
      </c>
      <c r="AA109" s="118">
        <v>0</v>
      </c>
      <c r="AB109" s="118">
        <v>0</v>
      </c>
      <c r="AC109" s="118">
        <v>0</v>
      </c>
      <c r="AD109" s="118">
        <v>0</v>
      </c>
      <c r="AE109" s="118">
        <v>0</v>
      </c>
      <c r="AF109" s="118">
        <v>0</v>
      </c>
      <c r="AG109" s="118">
        <v>0</v>
      </c>
      <c r="AH109" s="118">
        <v>0</v>
      </c>
      <c r="AI109" s="118">
        <v>0</v>
      </c>
      <c r="AJ109" s="118"/>
      <c r="AK109" s="118"/>
      <c r="AL109" s="118"/>
      <c r="AM109" s="74">
        <f>'البيان النهائى '!AD106</f>
        <v>9.3333333333333339</v>
      </c>
      <c r="AN109" s="75"/>
      <c r="AO109" s="76"/>
      <c r="AP109" s="76"/>
      <c r="AQ109" s="76"/>
      <c r="AR109" s="76">
        <f>'السلف الأجمالية'!E106</f>
        <v>0</v>
      </c>
      <c r="AS109" s="76"/>
      <c r="AT109" s="76"/>
      <c r="AU109" s="87">
        <v>1750</v>
      </c>
      <c r="AV109" s="69"/>
      <c r="AW109" s="69"/>
      <c r="AX109" s="70"/>
      <c r="AY109" s="69"/>
      <c r="AZ109" s="71">
        <f>'كشف المرتبات'!AN104</f>
        <v>520.74652777777783</v>
      </c>
      <c r="BA109" s="99">
        <f>'البيان النهائى '!F106</f>
        <v>-18.666666666666664</v>
      </c>
      <c r="BB109" s="83">
        <f>'البيان النهائى '!R106</f>
        <v>1.3333333333333333</v>
      </c>
      <c r="BC109" s="84">
        <f>'البيان النهائى '!E106</f>
        <v>8</v>
      </c>
      <c r="BD109" s="111">
        <f t="shared" si="2"/>
        <v>-9.3333333333333304</v>
      </c>
      <c r="BE109" s="111">
        <f t="shared" si="3"/>
        <v>58.333333333333336</v>
      </c>
    </row>
    <row r="110" spans="4:57" ht="31.5" customHeight="1" thickBot="1" x14ac:dyDescent="0.25">
      <c r="D110" s="239">
        <v>95</v>
      </c>
      <c r="E110" s="116">
        <v>175</v>
      </c>
      <c r="F110" s="116" t="s">
        <v>136</v>
      </c>
      <c r="G110" s="129" t="s">
        <v>107</v>
      </c>
      <c r="H110" s="118">
        <v>0</v>
      </c>
      <c r="I110" s="118" t="s">
        <v>17</v>
      </c>
      <c r="J110" s="118">
        <v>0</v>
      </c>
      <c r="K110" s="118">
        <v>0</v>
      </c>
      <c r="L110" s="118" t="s">
        <v>17</v>
      </c>
      <c r="M110" s="118">
        <v>0</v>
      </c>
      <c r="N110" s="118" t="s">
        <v>17</v>
      </c>
      <c r="O110" s="118">
        <v>0</v>
      </c>
      <c r="P110" s="118" t="s">
        <v>17</v>
      </c>
      <c r="Q110" s="118" t="s">
        <v>17</v>
      </c>
      <c r="R110" s="118" t="s">
        <v>17</v>
      </c>
      <c r="S110" s="118">
        <v>0</v>
      </c>
      <c r="T110" s="118">
        <v>0</v>
      </c>
      <c r="U110" s="118">
        <v>0</v>
      </c>
      <c r="V110" s="118">
        <v>0</v>
      </c>
      <c r="W110" s="118">
        <v>0</v>
      </c>
      <c r="X110" s="118">
        <v>0</v>
      </c>
      <c r="Y110" s="118">
        <v>0</v>
      </c>
      <c r="Z110" s="118">
        <v>0</v>
      </c>
      <c r="AA110" s="118">
        <v>0</v>
      </c>
      <c r="AB110" s="118">
        <v>0</v>
      </c>
      <c r="AC110" s="118">
        <v>0</v>
      </c>
      <c r="AD110" s="118">
        <v>0</v>
      </c>
      <c r="AE110" s="118">
        <v>0</v>
      </c>
      <c r="AF110" s="118">
        <v>0</v>
      </c>
      <c r="AG110" s="118">
        <v>0</v>
      </c>
      <c r="AH110" s="118">
        <v>0</v>
      </c>
      <c r="AI110" s="118">
        <v>0</v>
      </c>
      <c r="AJ110" s="118"/>
      <c r="AK110" s="118"/>
      <c r="AL110" s="118"/>
      <c r="AM110" s="74">
        <f>'البيان النهائى '!AD107</f>
        <v>7</v>
      </c>
      <c r="AN110" s="75"/>
      <c r="AO110" s="76"/>
      <c r="AP110" s="76"/>
      <c r="AQ110" s="76"/>
      <c r="AR110" s="76">
        <f>'السلف الأجمالية'!E107</f>
        <v>0</v>
      </c>
      <c r="AS110" s="76"/>
      <c r="AT110" s="76"/>
      <c r="AU110" s="87">
        <v>1650</v>
      </c>
      <c r="AV110" s="69"/>
      <c r="AW110" s="69"/>
      <c r="AX110" s="70"/>
      <c r="AY110" s="69"/>
      <c r="AZ110" s="71">
        <f>'كشف المرتبات'!AN105</f>
        <v>385</v>
      </c>
      <c r="BA110" s="99">
        <f>'البيان النهائى '!F107</f>
        <v>-21</v>
      </c>
      <c r="BB110" s="83">
        <f>'البيان النهائى '!R107</f>
        <v>1</v>
      </c>
      <c r="BC110" s="84">
        <f>'البيان النهائى '!E107</f>
        <v>6</v>
      </c>
      <c r="BD110" s="111">
        <f t="shared" si="2"/>
        <v>-14</v>
      </c>
      <c r="BE110" s="111">
        <f t="shared" si="3"/>
        <v>55</v>
      </c>
    </row>
    <row r="111" spans="4:57" ht="31.5" customHeight="1" thickBot="1" x14ac:dyDescent="0.25">
      <c r="D111" s="239">
        <v>96</v>
      </c>
      <c r="E111" s="116">
        <v>176</v>
      </c>
      <c r="F111" s="116" t="s">
        <v>137</v>
      </c>
      <c r="G111" s="129" t="s">
        <v>107</v>
      </c>
      <c r="H111" s="118">
        <v>0</v>
      </c>
      <c r="I111" s="118" t="s">
        <v>17</v>
      </c>
      <c r="J111" s="118">
        <v>0</v>
      </c>
      <c r="K111" s="118">
        <v>0</v>
      </c>
      <c r="L111" s="118" t="s">
        <v>17</v>
      </c>
      <c r="M111" s="118">
        <v>0</v>
      </c>
      <c r="N111" s="118" t="s">
        <v>17</v>
      </c>
      <c r="O111" s="118">
        <v>0</v>
      </c>
      <c r="P111" s="118" t="s">
        <v>17</v>
      </c>
      <c r="Q111" s="118" t="s">
        <v>17</v>
      </c>
      <c r="R111" s="118" t="s">
        <v>17</v>
      </c>
      <c r="S111" s="118">
        <v>0</v>
      </c>
      <c r="T111" s="118">
        <v>0</v>
      </c>
      <c r="U111" s="118">
        <v>0</v>
      </c>
      <c r="V111" s="118">
        <v>0</v>
      </c>
      <c r="W111" s="118">
        <v>0</v>
      </c>
      <c r="X111" s="118">
        <v>0</v>
      </c>
      <c r="Y111" s="118">
        <v>0</v>
      </c>
      <c r="Z111" s="118">
        <v>0</v>
      </c>
      <c r="AA111" s="118">
        <v>0</v>
      </c>
      <c r="AB111" s="118">
        <v>0</v>
      </c>
      <c r="AC111" s="118">
        <v>0</v>
      </c>
      <c r="AD111" s="118">
        <v>0</v>
      </c>
      <c r="AE111" s="118">
        <v>0</v>
      </c>
      <c r="AF111" s="118">
        <v>0</v>
      </c>
      <c r="AG111" s="118">
        <v>0</v>
      </c>
      <c r="AH111" s="118">
        <v>0</v>
      </c>
      <c r="AI111" s="118">
        <v>0</v>
      </c>
      <c r="AJ111" s="118"/>
      <c r="AK111" s="118"/>
      <c r="AL111" s="118"/>
      <c r="AM111" s="74">
        <f>'البيان النهائى '!AD108</f>
        <v>7</v>
      </c>
      <c r="AN111" s="75"/>
      <c r="AO111" s="76"/>
      <c r="AP111" s="76"/>
      <c r="AQ111" s="76"/>
      <c r="AR111" s="76">
        <f>'السلف الأجمالية'!E108</f>
        <v>0</v>
      </c>
      <c r="AS111" s="76"/>
      <c r="AT111" s="76"/>
      <c r="AU111" s="87">
        <v>1650</v>
      </c>
      <c r="AV111" s="69"/>
      <c r="AW111" s="69"/>
      <c r="AX111" s="70"/>
      <c r="AY111" s="69"/>
      <c r="AZ111" s="71">
        <f>'كشف المرتبات'!AN106</f>
        <v>385</v>
      </c>
      <c r="BA111" s="99">
        <f>'البيان النهائى '!F108</f>
        <v>-21</v>
      </c>
      <c r="BB111" s="83">
        <f>'البيان النهائى '!R108</f>
        <v>1</v>
      </c>
      <c r="BC111" s="84">
        <f>'البيان النهائى '!E108</f>
        <v>6</v>
      </c>
      <c r="BD111" s="111">
        <f t="shared" si="2"/>
        <v>-14</v>
      </c>
      <c r="BE111" s="111">
        <f t="shared" si="3"/>
        <v>55</v>
      </c>
    </row>
    <row r="112" spans="4:57" ht="31.5" customHeight="1" thickBot="1" x14ac:dyDescent="0.25">
      <c r="D112" s="239">
        <v>97</v>
      </c>
      <c r="E112" s="116">
        <v>177</v>
      </c>
      <c r="F112" s="116" t="s">
        <v>138</v>
      </c>
      <c r="G112" s="129" t="s">
        <v>107</v>
      </c>
      <c r="H112" s="118">
        <v>0</v>
      </c>
      <c r="I112" s="118" t="s">
        <v>17</v>
      </c>
      <c r="J112" s="118" t="s">
        <v>17</v>
      </c>
      <c r="K112" s="118" t="s">
        <v>17</v>
      </c>
      <c r="L112" s="118" t="s">
        <v>17</v>
      </c>
      <c r="M112" s="118" t="s">
        <v>17</v>
      </c>
      <c r="N112" s="118">
        <v>-25</v>
      </c>
      <c r="O112" s="118">
        <v>0</v>
      </c>
      <c r="P112" s="118" t="s">
        <v>17</v>
      </c>
      <c r="Q112" s="118" t="s">
        <v>17</v>
      </c>
      <c r="R112" s="118" t="s">
        <v>17</v>
      </c>
      <c r="S112" s="118">
        <v>0</v>
      </c>
      <c r="T112" s="118">
        <v>0</v>
      </c>
      <c r="U112" s="118">
        <v>0</v>
      </c>
      <c r="V112" s="118">
        <v>0</v>
      </c>
      <c r="W112" s="118">
        <v>0</v>
      </c>
      <c r="X112" s="118">
        <v>0</v>
      </c>
      <c r="Y112" s="118">
        <v>0</v>
      </c>
      <c r="Z112" s="118">
        <v>0</v>
      </c>
      <c r="AA112" s="118">
        <v>0</v>
      </c>
      <c r="AB112" s="118">
        <v>0</v>
      </c>
      <c r="AC112" s="118">
        <v>0</v>
      </c>
      <c r="AD112" s="118">
        <v>0</v>
      </c>
      <c r="AE112" s="118">
        <v>0</v>
      </c>
      <c r="AF112" s="118">
        <v>0</v>
      </c>
      <c r="AG112" s="118">
        <v>0</v>
      </c>
      <c r="AH112" s="118">
        <v>0</v>
      </c>
      <c r="AI112" s="118">
        <v>0</v>
      </c>
      <c r="AJ112" s="118"/>
      <c r="AK112" s="118"/>
      <c r="AL112" s="118"/>
      <c r="AM112" s="74">
        <f>'البيان النهائى '!AD109</f>
        <v>10.5</v>
      </c>
      <c r="AN112" s="75"/>
      <c r="AO112" s="76"/>
      <c r="AP112" s="76"/>
      <c r="AQ112" s="76"/>
      <c r="AR112" s="76">
        <f>'السلف الأجمالية'!E109</f>
        <v>0</v>
      </c>
      <c r="AS112" s="76"/>
      <c r="AT112" s="76"/>
      <c r="AU112" s="87">
        <v>1500</v>
      </c>
      <c r="AV112" s="69"/>
      <c r="AW112" s="69"/>
      <c r="AX112" s="70"/>
      <c r="AY112" s="69"/>
      <c r="AZ112" s="71">
        <f>'كشف المرتبات'!AN107</f>
        <v>522.39583333333337</v>
      </c>
      <c r="BA112" s="99">
        <f>'البيان النهائى '!F109</f>
        <v>-17.5</v>
      </c>
      <c r="BB112" s="83">
        <f>'البيان النهائى '!R109</f>
        <v>1.5</v>
      </c>
      <c r="BC112" s="84">
        <f>'البيان النهائى '!E109</f>
        <v>9</v>
      </c>
      <c r="BD112" s="111">
        <f t="shared" si="2"/>
        <v>-7</v>
      </c>
      <c r="BE112" s="111">
        <f t="shared" si="3"/>
        <v>50</v>
      </c>
    </row>
    <row r="113" spans="4:57" ht="31.5" customHeight="1" thickBot="1" x14ac:dyDescent="0.25">
      <c r="D113" s="239">
        <v>98</v>
      </c>
      <c r="E113" s="116">
        <v>178</v>
      </c>
      <c r="F113" s="120" t="s">
        <v>139</v>
      </c>
      <c r="G113" s="129" t="s">
        <v>107</v>
      </c>
      <c r="H113" s="118">
        <v>0</v>
      </c>
      <c r="I113" s="118" t="s">
        <v>17</v>
      </c>
      <c r="J113" s="118">
        <v>-20</v>
      </c>
      <c r="K113" s="118" t="s">
        <v>17</v>
      </c>
      <c r="L113" s="118" t="s">
        <v>17</v>
      </c>
      <c r="M113" s="118" t="s">
        <v>17</v>
      </c>
      <c r="N113" s="118" t="s">
        <v>17</v>
      </c>
      <c r="O113" s="118">
        <v>0</v>
      </c>
      <c r="P113" s="118" t="s">
        <v>17</v>
      </c>
      <c r="Q113" s="118" t="s">
        <v>17</v>
      </c>
      <c r="R113" s="118" t="s">
        <v>17</v>
      </c>
      <c r="S113" s="118">
        <v>0</v>
      </c>
      <c r="T113" s="118">
        <v>0</v>
      </c>
      <c r="U113" s="118">
        <v>0</v>
      </c>
      <c r="V113" s="118">
        <v>0</v>
      </c>
      <c r="W113" s="118">
        <v>0</v>
      </c>
      <c r="X113" s="118">
        <v>0</v>
      </c>
      <c r="Y113" s="118">
        <v>0</v>
      </c>
      <c r="Z113" s="118">
        <v>0</v>
      </c>
      <c r="AA113" s="118">
        <v>0</v>
      </c>
      <c r="AB113" s="118">
        <v>0</v>
      </c>
      <c r="AC113" s="118">
        <v>0</v>
      </c>
      <c r="AD113" s="118">
        <v>0</v>
      </c>
      <c r="AE113" s="118">
        <v>0</v>
      </c>
      <c r="AF113" s="118">
        <v>0</v>
      </c>
      <c r="AG113" s="118">
        <v>0</v>
      </c>
      <c r="AH113" s="118">
        <v>0</v>
      </c>
      <c r="AI113" s="118">
        <v>0</v>
      </c>
      <c r="AJ113" s="118"/>
      <c r="AK113" s="118"/>
      <c r="AL113" s="118"/>
      <c r="AM113" s="74">
        <f>'البيان النهائى '!AD110</f>
        <v>10.5</v>
      </c>
      <c r="AN113" s="75"/>
      <c r="AO113" s="76"/>
      <c r="AP113" s="76"/>
      <c r="AQ113" s="76"/>
      <c r="AR113" s="76">
        <f>'السلف الأجمالية'!E110</f>
        <v>0</v>
      </c>
      <c r="AS113" s="76"/>
      <c r="AT113" s="76">
        <v>3</v>
      </c>
      <c r="AU113" s="87">
        <v>1400</v>
      </c>
      <c r="AV113" s="69"/>
      <c r="AW113" s="69"/>
      <c r="AX113" s="70"/>
      <c r="AY113" s="69"/>
      <c r="AZ113" s="71">
        <f>'كشف المرتبات'!AN108</f>
        <v>628.05555555555554</v>
      </c>
      <c r="BA113" s="99">
        <f>'البيان النهائى '!F110</f>
        <v>-17.5</v>
      </c>
      <c r="BB113" s="83">
        <f>'البيان النهائى '!R110</f>
        <v>1.5</v>
      </c>
      <c r="BC113" s="84">
        <f>'البيان النهائى '!E110</f>
        <v>9</v>
      </c>
      <c r="BD113" s="111">
        <f t="shared" si="2"/>
        <v>-7</v>
      </c>
      <c r="BE113" s="111">
        <f t="shared" si="3"/>
        <v>46.666666666666664</v>
      </c>
    </row>
    <row r="114" spans="4:57" ht="31.5" customHeight="1" thickBot="1" x14ac:dyDescent="0.25">
      <c r="D114" s="239">
        <v>99</v>
      </c>
      <c r="E114" s="116" t="s">
        <v>266</v>
      </c>
      <c r="F114" s="116" t="s">
        <v>252</v>
      </c>
      <c r="G114" s="129" t="s">
        <v>107</v>
      </c>
      <c r="H114" s="118">
        <v>0</v>
      </c>
      <c r="I114" s="118" t="s">
        <v>17</v>
      </c>
      <c r="J114" s="118">
        <v>-30</v>
      </c>
      <c r="K114" s="118">
        <v>0</v>
      </c>
      <c r="L114" s="118">
        <f>-5*60</f>
        <v>-300</v>
      </c>
      <c r="M114" s="118" t="s">
        <v>17</v>
      </c>
      <c r="N114" s="118">
        <v>0</v>
      </c>
      <c r="O114" s="118">
        <v>0</v>
      </c>
      <c r="P114" s="118">
        <v>-35</v>
      </c>
      <c r="Q114" s="118" t="s">
        <v>17</v>
      </c>
      <c r="R114" s="118" t="s">
        <v>17</v>
      </c>
      <c r="S114" s="118">
        <v>0</v>
      </c>
      <c r="T114" s="118">
        <v>0</v>
      </c>
      <c r="U114" s="118">
        <v>0</v>
      </c>
      <c r="V114" s="118">
        <v>0</v>
      </c>
      <c r="W114" s="118">
        <v>0</v>
      </c>
      <c r="X114" s="118">
        <v>0</v>
      </c>
      <c r="Y114" s="118">
        <v>0</v>
      </c>
      <c r="Z114" s="118">
        <v>0</v>
      </c>
      <c r="AA114" s="118">
        <v>0</v>
      </c>
      <c r="AB114" s="118">
        <v>0</v>
      </c>
      <c r="AC114" s="118">
        <v>0</v>
      </c>
      <c r="AD114" s="118">
        <v>0</v>
      </c>
      <c r="AE114" s="118">
        <v>0</v>
      </c>
      <c r="AF114" s="118">
        <v>0</v>
      </c>
      <c r="AG114" s="118">
        <v>0</v>
      </c>
      <c r="AH114" s="118">
        <v>0</v>
      </c>
      <c r="AI114" s="118">
        <v>0</v>
      </c>
      <c r="AJ114" s="118"/>
      <c r="AK114" s="118"/>
      <c r="AL114" s="118"/>
      <c r="AM114" s="74">
        <f>'البيان النهائى '!AD111</f>
        <v>8.1666666666666661</v>
      </c>
      <c r="AN114" s="75"/>
      <c r="AO114" s="76"/>
      <c r="AP114" s="76"/>
      <c r="AQ114" s="76"/>
      <c r="AR114" s="76">
        <f>'السلف الأجمالية'!E111</f>
        <v>0</v>
      </c>
      <c r="AS114" s="76"/>
      <c r="AT114" s="76"/>
      <c r="AU114" s="87">
        <v>1400</v>
      </c>
      <c r="AV114" s="69"/>
      <c r="AW114" s="69"/>
      <c r="AX114" s="70"/>
      <c r="AY114" s="69"/>
      <c r="AZ114" s="71">
        <f>'كشف المرتبات'!AN109</f>
        <v>345.625</v>
      </c>
      <c r="BA114" s="99">
        <f>'البيان النهائى '!F111</f>
        <v>-19.833333333333336</v>
      </c>
      <c r="BB114" s="83">
        <f>'البيان النهائى '!R111</f>
        <v>1.1666666666666667</v>
      </c>
      <c r="BC114" s="84">
        <f>'البيان النهائى '!E111</f>
        <v>7</v>
      </c>
      <c r="BD114" s="111">
        <f t="shared" si="2"/>
        <v>-11.66666666666667</v>
      </c>
      <c r="BE114" s="111">
        <f t="shared" si="3"/>
        <v>46.666666666666664</v>
      </c>
    </row>
    <row r="115" spans="4:57" ht="31.5" customHeight="1" thickBot="1" x14ac:dyDescent="0.25">
      <c r="D115" s="239">
        <v>100</v>
      </c>
      <c r="E115" s="116">
        <v>340</v>
      </c>
      <c r="F115" s="116" t="s">
        <v>206</v>
      </c>
      <c r="G115" s="129" t="s">
        <v>107</v>
      </c>
      <c r="H115" s="118">
        <v>0</v>
      </c>
      <c r="I115" s="118" t="s">
        <v>17</v>
      </c>
      <c r="J115" s="118" t="s">
        <v>17</v>
      </c>
      <c r="K115" s="118" t="s">
        <v>17</v>
      </c>
      <c r="L115" s="118" t="s">
        <v>17</v>
      </c>
      <c r="M115" s="118" t="s">
        <v>17</v>
      </c>
      <c r="N115" s="118" t="s">
        <v>17</v>
      </c>
      <c r="O115" s="118">
        <v>0</v>
      </c>
      <c r="P115" s="118" t="s">
        <v>17</v>
      </c>
      <c r="Q115" s="118" t="s">
        <v>17</v>
      </c>
      <c r="R115" s="118" t="s">
        <v>17</v>
      </c>
      <c r="S115" s="118">
        <v>0</v>
      </c>
      <c r="T115" s="118">
        <v>0</v>
      </c>
      <c r="U115" s="118">
        <v>0</v>
      </c>
      <c r="V115" s="118">
        <v>0</v>
      </c>
      <c r="W115" s="118">
        <v>0</v>
      </c>
      <c r="X115" s="118">
        <v>0</v>
      </c>
      <c r="Y115" s="118">
        <v>0</v>
      </c>
      <c r="Z115" s="118">
        <v>0</v>
      </c>
      <c r="AA115" s="118">
        <v>0</v>
      </c>
      <c r="AB115" s="118">
        <v>0</v>
      </c>
      <c r="AC115" s="118">
        <v>0</v>
      </c>
      <c r="AD115" s="118">
        <v>0</v>
      </c>
      <c r="AE115" s="118">
        <v>0</v>
      </c>
      <c r="AF115" s="118">
        <v>0</v>
      </c>
      <c r="AG115" s="118">
        <v>0</v>
      </c>
      <c r="AH115" s="118">
        <v>0</v>
      </c>
      <c r="AI115" s="118">
        <v>0</v>
      </c>
      <c r="AJ115" s="118"/>
      <c r="AK115" s="118"/>
      <c r="AL115" s="118"/>
      <c r="AM115" s="74">
        <f>'البيان النهائى '!AD112</f>
        <v>10.5</v>
      </c>
      <c r="AN115" s="75"/>
      <c r="AO115" s="76"/>
      <c r="AP115" s="76"/>
      <c r="AQ115" s="76"/>
      <c r="AR115" s="76">
        <f>'السلف الأجمالية'!E112</f>
        <v>0</v>
      </c>
      <c r="AS115" s="76"/>
      <c r="AT115" s="76"/>
      <c r="AU115" s="87">
        <v>1500</v>
      </c>
      <c r="AV115" s="69"/>
      <c r="AW115" s="69"/>
      <c r="AX115" s="70"/>
      <c r="AY115" s="69"/>
      <c r="AZ115" s="71">
        <f>'كشف المرتبات'!AN110</f>
        <v>525</v>
      </c>
      <c r="BA115" s="99">
        <f>'البيان النهائى '!F112</f>
        <v>-17.5</v>
      </c>
      <c r="BB115" s="83">
        <f>'البيان النهائى '!R112</f>
        <v>1.5</v>
      </c>
      <c r="BC115" s="84">
        <f>'البيان النهائى '!E112</f>
        <v>9</v>
      </c>
      <c r="BD115" s="111">
        <f t="shared" si="2"/>
        <v>-7</v>
      </c>
      <c r="BE115" s="111">
        <f t="shared" si="3"/>
        <v>50</v>
      </c>
    </row>
    <row r="116" spans="4:57" ht="31.5" customHeight="1" thickBot="1" x14ac:dyDescent="0.25">
      <c r="D116" s="239">
        <v>101</v>
      </c>
      <c r="E116" s="240">
        <v>412</v>
      </c>
      <c r="F116" s="116" t="s">
        <v>208</v>
      </c>
      <c r="G116" s="129" t="s">
        <v>107</v>
      </c>
      <c r="H116" s="118">
        <v>0</v>
      </c>
      <c r="I116" s="118" t="s">
        <v>17</v>
      </c>
      <c r="J116" s="118" t="s">
        <v>17</v>
      </c>
      <c r="K116" s="118" t="s">
        <v>17</v>
      </c>
      <c r="L116" s="118" t="s">
        <v>17</v>
      </c>
      <c r="M116" s="118" t="s">
        <v>17</v>
      </c>
      <c r="N116" s="118" t="s">
        <v>17</v>
      </c>
      <c r="O116" s="118">
        <v>0</v>
      </c>
      <c r="P116" s="118">
        <v>0</v>
      </c>
      <c r="Q116" s="118" t="s">
        <v>17</v>
      </c>
      <c r="R116" s="118" t="s">
        <v>17</v>
      </c>
      <c r="S116" s="118">
        <v>0</v>
      </c>
      <c r="T116" s="118">
        <v>0</v>
      </c>
      <c r="U116" s="118">
        <v>0</v>
      </c>
      <c r="V116" s="118">
        <v>0</v>
      </c>
      <c r="W116" s="118">
        <v>0</v>
      </c>
      <c r="X116" s="118">
        <v>0</v>
      </c>
      <c r="Y116" s="118">
        <v>0</v>
      </c>
      <c r="Z116" s="118">
        <v>0</v>
      </c>
      <c r="AA116" s="118">
        <v>0</v>
      </c>
      <c r="AB116" s="118">
        <v>0</v>
      </c>
      <c r="AC116" s="118">
        <v>0</v>
      </c>
      <c r="AD116" s="118">
        <v>0</v>
      </c>
      <c r="AE116" s="118">
        <v>0</v>
      </c>
      <c r="AF116" s="118">
        <v>0</v>
      </c>
      <c r="AG116" s="118">
        <v>0</v>
      </c>
      <c r="AH116" s="118">
        <v>0</v>
      </c>
      <c r="AI116" s="118">
        <v>0</v>
      </c>
      <c r="AJ116" s="118"/>
      <c r="AK116" s="118"/>
      <c r="AL116" s="141"/>
      <c r="AM116" s="74">
        <f>'البيان النهائى '!AD113</f>
        <v>9.3333333333333339</v>
      </c>
      <c r="AN116" s="75"/>
      <c r="AO116" s="76"/>
      <c r="AP116" s="76"/>
      <c r="AQ116" s="76"/>
      <c r="AR116" s="76">
        <f>'السلف الأجمالية'!E113</f>
        <v>0</v>
      </c>
      <c r="AS116" s="76"/>
      <c r="AT116" s="76"/>
      <c r="AU116" s="87">
        <v>1450</v>
      </c>
      <c r="AV116" s="69"/>
      <c r="AW116" s="69"/>
      <c r="AX116" s="70"/>
      <c r="AY116" s="69"/>
      <c r="AZ116" s="71">
        <f>'كشف المرتبات'!AN111</f>
        <v>451.11111111111114</v>
      </c>
      <c r="BA116" s="99">
        <f>'البيان النهائى '!F113</f>
        <v>-18.666666666666664</v>
      </c>
      <c r="BB116" s="83">
        <f>'البيان النهائى '!R113</f>
        <v>1.3333333333333333</v>
      </c>
      <c r="BC116" s="84">
        <f>'البيان النهائى '!E113</f>
        <v>8</v>
      </c>
      <c r="BD116" s="111">
        <f t="shared" si="2"/>
        <v>-9.3333333333333304</v>
      </c>
      <c r="BE116" s="111">
        <f t="shared" si="3"/>
        <v>48.333333333333336</v>
      </c>
    </row>
    <row r="117" spans="4:57" ht="31.5" customHeight="1" thickBot="1" x14ac:dyDescent="0.25">
      <c r="D117" s="239">
        <v>102</v>
      </c>
      <c r="E117" s="116">
        <v>244</v>
      </c>
      <c r="F117" s="116" t="s">
        <v>163</v>
      </c>
      <c r="G117" s="130" t="s">
        <v>218</v>
      </c>
      <c r="H117" s="118">
        <v>0</v>
      </c>
      <c r="I117" s="118" t="s">
        <v>17</v>
      </c>
      <c r="J117" s="118">
        <v>0</v>
      </c>
      <c r="K117" s="118" t="s">
        <v>17</v>
      </c>
      <c r="L117" s="118" t="s">
        <v>17</v>
      </c>
      <c r="M117" s="118" t="s">
        <v>17</v>
      </c>
      <c r="N117" s="118">
        <v>-45</v>
      </c>
      <c r="O117" s="118">
        <v>0</v>
      </c>
      <c r="P117" s="118">
        <v>0</v>
      </c>
      <c r="Q117" s="118" t="s">
        <v>17</v>
      </c>
      <c r="R117" s="118">
        <v>-60</v>
      </c>
      <c r="S117" s="118">
        <v>0</v>
      </c>
      <c r="T117" s="118">
        <v>0</v>
      </c>
      <c r="U117" s="118">
        <v>0</v>
      </c>
      <c r="V117" s="118">
        <v>0</v>
      </c>
      <c r="W117" s="118">
        <v>0</v>
      </c>
      <c r="X117" s="118">
        <v>0</v>
      </c>
      <c r="Y117" s="118">
        <v>0</v>
      </c>
      <c r="Z117" s="118">
        <v>0</v>
      </c>
      <c r="AA117" s="118">
        <v>0</v>
      </c>
      <c r="AB117" s="118">
        <v>0</v>
      </c>
      <c r="AC117" s="118">
        <v>0</v>
      </c>
      <c r="AD117" s="118">
        <v>0</v>
      </c>
      <c r="AE117" s="118">
        <v>0</v>
      </c>
      <c r="AF117" s="118">
        <v>0</v>
      </c>
      <c r="AG117" s="118">
        <v>0</v>
      </c>
      <c r="AH117" s="118">
        <v>0</v>
      </c>
      <c r="AI117" s="118">
        <v>0</v>
      </c>
      <c r="AJ117" s="118"/>
      <c r="AK117" s="118"/>
      <c r="AL117" s="118"/>
      <c r="AM117" s="74">
        <f>'البيان النهائى '!AD114</f>
        <v>8.1666666666666661</v>
      </c>
      <c r="AN117" s="75"/>
      <c r="AO117" s="76"/>
      <c r="AP117" s="76"/>
      <c r="AQ117" s="76"/>
      <c r="AR117" s="76">
        <f>'السلف الأجمالية'!E114</f>
        <v>0</v>
      </c>
      <c r="AS117" s="76"/>
      <c r="AT117" s="76"/>
      <c r="AU117" s="87">
        <v>2750</v>
      </c>
      <c r="AV117" s="69"/>
      <c r="AW117" s="69"/>
      <c r="AX117" s="70"/>
      <c r="AY117" s="69"/>
      <c r="AZ117" s="71">
        <f>'كشف المرتبات'!AN112</f>
        <v>728.55902777777783</v>
      </c>
      <c r="BA117" s="99">
        <f>'البيان النهائى '!F114</f>
        <v>-19.833333333333336</v>
      </c>
      <c r="BB117" s="83">
        <f>'البيان النهائى '!R114</f>
        <v>1.1666666666666667</v>
      </c>
      <c r="BC117" s="84">
        <f>'البيان النهائى '!E114</f>
        <v>7</v>
      </c>
      <c r="BD117" s="111">
        <f t="shared" si="2"/>
        <v>-11.66666666666667</v>
      </c>
      <c r="BE117" s="111">
        <f t="shared" si="3"/>
        <v>91.666666666666671</v>
      </c>
    </row>
    <row r="118" spans="4:57" ht="31.5" customHeight="1" thickBot="1" x14ac:dyDescent="0.25">
      <c r="D118" s="239">
        <v>103</v>
      </c>
      <c r="E118" s="116">
        <v>245</v>
      </c>
      <c r="F118" s="116" t="s">
        <v>164</v>
      </c>
      <c r="G118" s="130" t="s">
        <v>115</v>
      </c>
      <c r="H118" s="118">
        <v>0</v>
      </c>
      <c r="I118" s="118" t="s">
        <v>17</v>
      </c>
      <c r="J118" s="118" t="s">
        <v>17</v>
      </c>
      <c r="K118" s="118">
        <v>0</v>
      </c>
      <c r="L118" s="118" t="s">
        <v>17</v>
      </c>
      <c r="M118" s="118" t="s">
        <v>17</v>
      </c>
      <c r="N118" s="118" t="s">
        <v>17</v>
      </c>
      <c r="O118" s="118">
        <v>0</v>
      </c>
      <c r="P118" s="118" t="s">
        <v>17</v>
      </c>
      <c r="Q118" s="118" t="s">
        <v>17</v>
      </c>
      <c r="R118" s="118" t="s">
        <v>17</v>
      </c>
      <c r="S118" s="118">
        <v>0</v>
      </c>
      <c r="T118" s="118">
        <v>0</v>
      </c>
      <c r="U118" s="118">
        <v>0</v>
      </c>
      <c r="V118" s="118">
        <v>0</v>
      </c>
      <c r="W118" s="118">
        <v>0</v>
      </c>
      <c r="X118" s="118">
        <v>0</v>
      </c>
      <c r="Y118" s="118">
        <v>0</v>
      </c>
      <c r="Z118" s="118">
        <v>0</v>
      </c>
      <c r="AA118" s="118">
        <v>0</v>
      </c>
      <c r="AB118" s="118">
        <v>0</v>
      </c>
      <c r="AC118" s="118">
        <v>0</v>
      </c>
      <c r="AD118" s="118">
        <v>0</v>
      </c>
      <c r="AE118" s="118">
        <v>0</v>
      </c>
      <c r="AF118" s="118">
        <v>0</v>
      </c>
      <c r="AG118" s="118">
        <v>0</v>
      </c>
      <c r="AH118" s="118">
        <v>0</v>
      </c>
      <c r="AI118" s="118">
        <v>0</v>
      </c>
      <c r="AJ118" s="118"/>
      <c r="AK118" s="118"/>
      <c r="AL118" s="118"/>
      <c r="AM118" s="74">
        <f>'البيان النهائى '!AD115</f>
        <v>9.3333333333333339</v>
      </c>
      <c r="AN118" s="75"/>
      <c r="AO118" s="76"/>
      <c r="AP118" s="76"/>
      <c r="AQ118" s="76"/>
      <c r="AR118" s="76">
        <f>'السلف الأجمالية'!E115</f>
        <v>0</v>
      </c>
      <c r="AS118" s="76"/>
      <c r="AT118" s="76"/>
      <c r="AU118" s="87">
        <v>1500</v>
      </c>
      <c r="AV118" s="69"/>
      <c r="AW118" s="69"/>
      <c r="AX118" s="70"/>
      <c r="AY118" s="69"/>
      <c r="AZ118" s="71">
        <f>'كشف المرتبات'!AN113</f>
        <v>466.66666666666663</v>
      </c>
      <c r="BA118" s="99">
        <f>'البيان النهائى '!F115</f>
        <v>-18.666666666666664</v>
      </c>
      <c r="BB118" s="83">
        <f>'البيان النهائى '!R115</f>
        <v>1.3333333333333333</v>
      </c>
      <c r="BC118" s="84">
        <f>'البيان النهائى '!E115</f>
        <v>8</v>
      </c>
      <c r="BD118" s="111">
        <f t="shared" si="2"/>
        <v>-9.3333333333333304</v>
      </c>
      <c r="BE118" s="111">
        <f t="shared" si="3"/>
        <v>50</v>
      </c>
    </row>
    <row r="119" spans="4:57" ht="31.5" customHeight="1" thickBot="1" x14ac:dyDescent="0.25">
      <c r="D119" s="239">
        <v>104</v>
      </c>
      <c r="E119" s="116">
        <v>246</v>
      </c>
      <c r="F119" s="116" t="s">
        <v>165</v>
      </c>
      <c r="G119" s="130" t="s">
        <v>115</v>
      </c>
      <c r="H119" s="118" t="s">
        <v>17</v>
      </c>
      <c r="I119" s="118" t="s">
        <v>17</v>
      </c>
      <c r="J119" s="118" t="s">
        <v>17</v>
      </c>
      <c r="K119" s="118">
        <v>0</v>
      </c>
      <c r="L119" s="118" t="s">
        <v>17</v>
      </c>
      <c r="M119" s="118" t="s">
        <v>17</v>
      </c>
      <c r="N119" s="118" t="s">
        <v>17</v>
      </c>
      <c r="O119" s="118" t="s">
        <v>17</v>
      </c>
      <c r="P119" s="118" t="s">
        <v>17</v>
      </c>
      <c r="Q119" s="118" t="s">
        <v>17</v>
      </c>
      <c r="R119" s="118">
        <v>0</v>
      </c>
      <c r="S119" s="118">
        <v>0</v>
      </c>
      <c r="T119" s="118">
        <v>0</v>
      </c>
      <c r="U119" s="118">
        <v>0</v>
      </c>
      <c r="V119" s="118">
        <v>0</v>
      </c>
      <c r="W119" s="118">
        <v>0</v>
      </c>
      <c r="X119" s="118">
        <v>0</v>
      </c>
      <c r="Y119" s="118">
        <v>0</v>
      </c>
      <c r="Z119" s="118">
        <v>0</v>
      </c>
      <c r="AA119" s="118">
        <v>0</v>
      </c>
      <c r="AB119" s="118">
        <v>0</v>
      </c>
      <c r="AC119" s="118">
        <v>0</v>
      </c>
      <c r="AD119" s="118">
        <v>0</v>
      </c>
      <c r="AE119" s="118">
        <v>0</v>
      </c>
      <c r="AF119" s="118">
        <v>0</v>
      </c>
      <c r="AG119" s="118">
        <v>0</v>
      </c>
      <c r="AH119" s="118">
        <v>0</v>
      </c>
      <c r="AI119" s="118">
        <v>0</v>
      </c>
      <c r="AJ119" s="118"/>
      <c r="AK119" s="118"/>
      <c r="AL119" s="118"/>
      <c r="AM119" s="74">
        <f>'البيان النهائى '!AD116</f>
        <v>10.5</v>
      </c>
      <c r="AN119" s="75"/>
      <c r="AO119" s="76"/>
      <c r="AP119" s="76"/>
      <c r="AQ119" s="76"/>
      <c r="AR119" s="76">
        <f>'السلف الأجمالية'!E116</f>
        <v>0</v>
      </c>
      <c r="AS119" s="76"/>
      <c r="AT119" s="76"/>
      <c r="AU119" s="87">
        <v>1500</v>
      </c>
      <c r="AV119" s="69"/>
      <c r="AW119" s="69"/>
      <c r="AX119" s="70"/>
      <c r="AY119" s="69"/>
      <c r="AZ119" s="71">
        <f>'كشف المرتبات'!AN114</f>
        <v>525</v>
      </c>
      <c r="BA119" s="99">
        <f>'البيان النهائى '!F116</f>
        <v>-17.5</v>
      </c>
      <c r="BB119" s="83">
        <f>'البيان النهائى '!R116</f>
        <v>1.5</v>
      </c>
      <c r="BC119" s="84">
        <f>'البيان النهائى '!E116</f>
        <v>9</v>
      </c>
      <c r="BD119" s="111">
        <f t="shared" si="2"/>
        <v>-7</v>
      </c>
      <c r="BE119" s="111">
        <f t="shared" si="3"/>
        <v>50</v>
      </c>
    </row>
    <row r="120" spans="4:57" ht="31.5" customHeight="1" thickBot="1" x14ac:dyDescent="0.25">
      <c r="D120" s="239">
        <v>105</v>
      </c>
      <c r="E120" s="116">
        <v>425</v>
      </c>
      <c r="F120" s="116" t="s">
        <v>210</v>
      </c>
      <c r="G120" s="130" t="s">
        <v>115</v>
      </c>
      <c r="H120" s="118" t="s">
        <v>17</v>
      </c>
      <c r="I120" s="118">
        <v>0</v>
      </c>
      <c r="J120" s="118" t="s">
        <v>17</v>
      </c>
      <c r="K120" s="118" t="s">
        <v>17</v>
      </c>
      <c r="L120" s="118" t="s">
        <v>17</v>
      </c>
      <c r="M120" s="118" t="s">
        <v>17</v>
      </c>
      <c r="N120" s="118" t="s">
        <v>17</v>
      </c>
      <c r="O120" s="118" t="s">
        <v>17</v>
      </c>
      <c r="P120" s="118">
        <v>0</v>
      </c>
      <c r="Q120" s="118" t="s">
        <v>17</v>
      </c>
      <c r="R120" s="118">
        <v>0</v>
      </c>
      <c r="S120" s="118">
        <v>0</v>
      </c>
      <c r="T120" s="118">
        <v>0</v>
      </c>
      <c r="U120" s="118">
        <v>0</v>
      </c>
      <c r="V120" s="118">
        <v>0</v>
      </c>
      <c r="W120" s="118">
        <v>0</v>
      </c>
      <c r="X120" s="118">
        <v>0</v>
      </c>
      <c r="Y120" s="118">
        <v>0</v>
      </c>
      <c r="Z120" s="118">
        <v>0</v>
      </c>
      <c r="AA120" s="118">
        <v>0</v>
      </c>
      <c r="AB120" s="118">
        <v>0</v>
      </c>
      <c r="AC120" s="118">
        <v>0</v>
      </c>
      <c r="AD120" s="118">
        <v>0</v>
      </c>
      <c r="AE120" s="118">
        <v>0</v>
      </c>
      <c r="AF120" s="118">
        <v>0</v>
      </c>
      <c r="AG120" s="118">
        <v>0</v>
      </c>
      <c r="AH120" s="118">
        <v>0</v>
      </c>
      <c r="AI120" s="118">
        <v>0</v>
      </c>
      <c r="AJ120" s="118"/>
      <c r="AK120" s="118"/>
      <c r="AL120" s="118"/>
      <c r="AM120" s="74">
        <f>'البيان النهائى '!AD117</f>
        <v>9.3333333333333339</v>
      </c>
      <c r="AN120" s="75"/>
      <c r="AO120" s="76"/>
      <c r="AP120" s="76"/>
      <c r="AQ120" s="76"/>
      <c r="AR120" s="76">
        <f>'السلف الأجمالية'!E117</f>
        <v>0</v>
      </c>
      <c r="AS120" s="76"/>
      <c r="AT120" s="76"/>
      <c r="AU120" s="87">
        <v>1500</v>
      </c>
      <c r="AV120" s="69"/>
      <c r="AW120" s="69"/>
      <c r="AX120" s="70"/>
      <c r="AY120" s="69"/>
      <c r="AZ120" s="71">
        <f>'كشف المرتبات'!AN115</f>
        <v>466.66666666666663</v>
      </c>
      <c r="BA120" s="99">
        <f>'البيان النهائى '!F117</f>
        <v>-18.666666666666664</v>
      </c>
      <c r="BB120" s="83">
        <f>'البيان النهائى '!R117</f>
        <v>1.3333333333333333</v>
      </c>
      <c r="BC120" s="84">
        <f>'البيان النهائى '!E117</f>
        <v>8</v>
      </c>
      <c r="BD120" s="111">
        <f t="shared" si="2"/>
        <v>-9.3333333333333304</v>
      </c>
      <c r="BE120" s="111">
        <f t="shared" si="3"/>
        <v>50</v>
      </c>
    </row>
    <row r="121" spans="4:57" ht="31.5" customHeight="1" thickBot="1" x14ac:dyDescent="0.25">
      <c r="D121" s="239">
        <v>106</v>
      </c>
      <c r="E121" s="116">
        <v>288</v>
      </c>
      <c r="F121" s="116" t="s">
        <v>192</v>
      </c>
      <c r="G121" s="130" t="s">
        <v>115</v>
      </c>
      <c r="H121" s="118" t="s">
        <v>17</v>
      </c>
      <c r="I121" s="118">
        <v>120</v>
      </c>
      <c r="J121" s="118" t="s">
        <v>17</v>
      </c>
      <c r="K121" s="118" t="s">
        <v>17</v>
      </c>
      <c r="L121" s="118">
        <v>0</v>
      </c>
      <c r="M121" s="118" t="s">
        <v>17</v>
      </c>
      <c r="N121" s="118" t="s">
        <v>17</v>
      </c>
      <c r="O121" s="118" t="s">
        <v>17</v>
      </c>
      <c r="P121" s="118" t="s">
        <v>17</v>
      </c>
      <c r="Q121" s="118" t="s">
        <v>17</v>
      </c>
      <c r="R121" s="118" t="s">
        <v>17</v>
      </c>
      <c r="S121" s="118">
        <v>0</v>
      </c>
      <c r="T121" s="118">
        <v>0</v>
      </c>
      <c r="U121" s="118">
        <v>0</v>
      </c>
      <c r="V121" s="118">
        <v>0</v>
      </c>
      <c r="W121" s="118">
        <v>0</v>
      </c>
      <c r="X121" s="118">
        <v>0</v>
      </c>
      <c r="Y121" s="118">
        <v>0</v>
      </c>
      <c r="Z121" s="118">
        <v>0</v>
      </c>
      <c r="AA121" s="118">
        <v>0</v>
      </c>
      <c r="AB121" s="118">
        <v>0</v>
      </c>
      <c r="AC121" s="118">
        <v>0</v>
      </c>
      <c r="AD121" s="118">
        <v>0</v>
      </c>
      <c r="AE121" s="118">
        <v>0</v>
      </c>
      <c r="AF121" s="118">
        <v>0</v>
      </c>
      <c r="AG121" s="118">
        <v>0</v>
      </c>
      <c r="AH121" s="118">
        <v>0</v>
      </c>
      <c r="AI121" s="118">
        <v>0</v>
      </c>
      <c r="AJ121" s="118"/>
      <c r="AK121" s="118"/>
      <c r="AL121" s="118"/>
      <c r="AM121" s="74">
        <f>'البيان النهائى '!AD118</f>
        <v>11.916666666666666</v>
      </c>
      <c r="AN121" s="75"/>
      <c r="AO121" s="76"/>
      <c r="AP121" s="76"/>
      <c r="AQ121" s="76"/>
      <c r="AR121" s="76">
        <f>'السلف الأجمالية'!E118</f>
        <v>0</v>
      </c>
      <c r="AS121" s="76"/>
      <c r="AT121" s="76"/>
      <c r="AU121" s="87">
        <v>1500</v>
      </c>
      <c r="AV121" s="69"/>
      <c r="AW121" s="69"/>
      <c r="AX121" s="70"/>
      <c r="AY121" s="69"/>
      <c r="AZ121" s="71">
        <f>'كشف المرتبات'!AN116</f>
        <v>595.83333333333337</v>
      </c>
      <c r="BA121" s="99">
        <f>'البيان النهائى '!F118</f>
        <v>-16.333333333333336</v>
      </c>
      <c r="BB121" s="83">
        <f>'البيان النهائى '!R118</f>
        <v>1.6666666666666667</v>
      </c>
      <c r="BC121" s="84">
        <f>'البيان النهائى '!E118</f>
        <v>10</v>
      </c>
      <c r="BD121" s="111">
        <f t="shared" si="2"/>
        <v>-4.6666666666666696</v>
      </c>
      <c r="BE121" s="111">
        <f t="shared" si="3"/>
        <v>50</v>
      </c>
    </row>
    <row r="122" spans="4:57" ht="31.5" customHeight="1" thickBot="1" x14ac:dyDescent="0.25">
      <c r="D122" s="239">
        <v>107</v>
      </c>
      <c r="E122" s="116">
        <v>243</v>
      </c>
      <c r="F122" s="116" t="s">
        <v>277</v>
      </c>
      <c r="G122" s="130" t="s">
        <v>193</v>
      </c>
      <c r="H122" s="118" t="s">
        <v>17</v>
      </c>
      <c r="I122" s="118" t="s">
        <v>17</v>
      </c>
      <c r="J122" s="118" t="s">
        <v>17</v>
      </c>
      <c r="K122" s="118" t="s">
        <v>17</v>
      </c>
      <c r="L122" s="118" t="s">
        <v>17</v>
      </c>
      <c r="M122" s="118" t="s">
        <v>17</v>
      </c>
      <c r="N122" s="118">
        <v>0</v>
      </c>
      <c r="O122" s="118" t="s">
        <v>17</v>
      </c>
      <c r="P122" s="118" t="s">
        <v>17</v>
      </c>
      <c r="Q122" s="118" t="s">
        <v>17</v>
      </c>
      <c r="R122" s="118" t="s">
        <v>17</v>
      </c>
      <c r="S122" s="118">
        <v>0</v>
      </c>
      <c r="T122" s="118">
        <v>0</v>
      </c>
      <c r="U122" s="118">
        <v>0</v>
      </c>
      <c r="V122" s="118">
        <v>0</v>
      </c>
      <c r="W122" s="118">
        <v>0</v>
      </c>
      <c r="X122" s="118">
        <v>0</v>
      </c>
      <c r="Y122" s="118">
        <v>0</v>
      </c>
      <c r="Z122" s="118">
        <v>0</v>
      </c>
      <c r="AA122" s="118">
        <v>0</v>
      </c>
      <c r="AB122" s="118">
        <v>0</v>
      </c>
      <c r="AC122" s="118">
        <v>0</v>
      </c>
      <c r="AD122" s="118">
        <v>0</v>
      </c>
      <c r="AE122" s="118">
        <v>0</v>
      </c>
      <c r="AF122" s="118">
        <v>0</v>
      </c>
      <c r="AG122" s="118">
        <v>0</v>
      </c>
      <c r="AH122" s="118">
        <v>0</v>
      </c>
      <c r="AI122" s="118">
        <v>0</v>
      </c>
      <c r="AJ122" s="118"/>
      <c r="AK122" s="118"/>
      <c r="AL122" s="118"/>
      <c r="AM122" s="74">
        <f>'البيان النهائى '!AD119</f>
        <v>11.666666666666666</v>
      </c>
      <c r="AN122" s="75"/>
      <c r="AO122" s="76"/>
      <c r="AP122" s="76"/>
      <c r="AQ122" s="76"/>
      <c r="AR122" s="76">
        <f>'السلف الأجمالية'!E119</f>
        <v>0</v>
      </c>
      <c r="AS122" s="76"/>
      <c r="AT122" s="76"/>
      <c r="AU122" s="87">
        <v>1500</v>
      </c>
      <c r="AV122" s="69"/>
      <c r="AW122" s="69"/>
      <c r="AX122" s="70"/>
      <c r="AY122" s="69"/>
      <c r="AZ122" s="71">
        <f>'كشف المرتبات'!AN117</f>
        <v>583.33333333333337</v>
      </c>
      <c r="BA122" s="99">
        <f>'البيان النهائى '!F119</f>
        <v>-16.333333333333336</v>
      </c>
      <c r="BB122" s="83">
        <f>'البيان النهائى '!R119</f>
        <v>1.6666666666666667</v>
      </c>
      <c r="BC122" s="84">
        <f>'البيان النهائى '!E119</f>
        <v>10</v>
      </c>
      <c r="BD122" s="111">
        <f t="shared" si="2"/>
        <v>-4.6666666666666696</v>
      </c>
      <c r="BE122" s="111">
        <f t="shared" si="3"/>
        <v>50</v>
      </c>
    </row>
    <row r="123" spans="4:57" ht="31.5" customHeight="1" thickBot="1" x14ac:dyDescent="0.25">
      <c r="D123" s="239">
        <v>108</v>
      </c>
      <c r="E123" s="116">
        <v>264</v>
      </c>
      <c r="F123" s="116" t="s">
        <v>180</v>
      </c>
      <c r="G123" s="131" t="s">
        <v>106</v>
      </c>
      <c r="H123" s="118" t="s">
        <v>17</v>
      </c>
      <c r="I123" s="118">
        <f>3*60</f>
        <v>180</v>
      </c>
      <c r="J123" s="118">
        <f>2*60</f>
        <v>120</v>
      </c>
      <c r="K123" s="118">
        <v>120</v>
      </c>
      <c r="L123" s="118">
        <f>2*60</f>
        <v>120</v>
      </c>
      <c r="M123" s="118">
        <f>6*60</f>
        <v>360</v>
      </c>
      <c r="N123" s="118">
        <f>2.5*60</f>
        <v>150</v>
      </c>
      <c r="O123" s="118">
        <v>0</v>
      </c>
      <c r="P123" s="118" t="s">
        <v>17</v>
      </c>
      <c r="Q123" s="118">
        <v>0</v>
      </c>
      <c r="R123" s="118" t="s">
        <v>17</v>
      </c>
      <c r="S123" s="118">
        <v>0</v>
      </c>
      <c r="T123" s="118">
        <v>0</v>
      </c>
      <c r="U123" s="118">
        <v>0</v>
      </c>
      <c r="V123" s="118">
        <v>0</v>
      </c>
      <c r="W123" s="118">
        <v>0</v>
      </c>
      <c r="X123" s="118">
        <v>0</v>
      </c>
      <c r="Y123" s="118">
        <v>0</v>
      </c>
      <c r="Z123" s="118">
        <v>0</v>
      </c>
      <c r="AA123" s="118">
        <v>0</v>
      </c>
      <c r="AB123" s="118">
        <v>0</v>
      </c>
      <c r="AC123" s="118">
        <v>0</v>
      </c>
      <c r="AD123" s="118">
        <v>0</v>
      </c>
      <c r="AE123" s="118">
        <v>0</v>
      </c>
      <c r="AF123" s="118">
        <v>0</v>
      </c>
      <c r="AG123" s="118">
        <v>0</v>
      </c>
      <c r="AH123" s="118">
        <v>0</v>
      </c>
      <c r="AI123" s="118">
        <v>0</v>
      </c>
      <c r="AJ123" s="118"/>
      <c r="AK123" s="118"/>
      <c r="AL123" s="118"/>
      <c r="AM123" s="74">
        <f>'البيان النهائى '!AD120</f>
        <v>12.6875</v>
      </c>
      <c r="AN123" s="75"/>
      <c r="AO123" s="76"/>
      <c r="AP123" s="76"/>
      <c r="AQ123" s="76"/>
      <c r="AR123" s="76">
        <f>'السلف الأجمالية'!E120</f>
        <v>0</v>
      </c>
      <c r="AS123" s="76"/>
      <c r="AT123" s="76"/>
      <c r="AU123" s="87">
        <v>2500</v>
      </c>
      <c r="AV123" s="69"/>
      <c r="AW123" s="69"/>
      <c r="AX123" s="70"/>
      <c r="AY123" s="69"/>
      <c r="AZ123" s="71">
        <f>'كشف المرتبات'!AN118</f>
        <v>1057.2916666666665</v>
      </c>
      <c r="BA123" s="99">
        <f>'البيان النهائى '!F120</f>
        <v>-17.5</v>
      </c>
      <c r="BB123" s="83">
        <f>'البيان النهائى '!R120</f>
        <v>1.5</v>
      </c>
      <c r="BC123" s="84">
        <f>'البيان النهائى '!E120</f>
        <v>9</v>
      </c>
      <c r="BD123" s="111">
        <f t="shared" si="2"/>
        <v>-7</v>
      </c>
      <c r="BE123" s="111">
        <f t="shared" si="3"/>
        <v>83.333333333333329</v>
      </c>
    </row>
    <row r="124" spans="4:57" ht="31.5" customHeight="1" thickBot="1" x14ac:dyDescent="0.25">
      <c r="D124" s="239">
        <v>109</v>
      </c>
      <c r="E124" s="116">
        <v>265</v>
      </c>
      <c r="F124" s="116" t="s">
        <v>181</v>
      </c>
      <c r="G124" s="131" t="s">
        <v>176</v>
      </c>
      <c r="H124" s="118">
        <v>0</v>
      </c>
      <c r="I124" s="118">
        <f>4*60</f>
        <v>240</v>
      </c>
      <c r="J124" s="118">
        <f>3*60</f>
        <v>180</v>
      </c>
      <c r="K124" s="118">
        <v>160</v>
      </c>
      <c r="L124" s="118">
        <f>-1.5*60</f>
        <v>-90</v>
      </c>
      <c r="M124" s="118">
        <f>6*60</f>
        <v>360</v>
      </c>
      <c r="N124" s="118">
        <f>2*60</f>
        <v>120</v>
      </c>
      <c r="O124" s="118">
        <f>2*60</f>
        <v>120</v>
      </c>
      <c r="P124" s="118">
        <v>0</v>
      </c>
      <c r="Q124" s="118">
        <f>3*60</f>
        <v>180</v>
      </c>
      <c r="R124" s="118">
        <f>2.5*60</f>
        <v>150</v>
      </c>
      <c r="S124" s="118">
        <v>0</v>
      </c>
      <c r="T124" s="118">
        <v>0</v>
      </c>
      <c r="U124" s="118">
        <v>0</v>
      </c>
      <c r="V124" s="118">
        <v>0</v>
      </c>
      <c r="W124" s="118">
        <v>0</v>
      </c>
      <c r="X124" s="118">
        <v>0</v>
      </c>
      <c r="Y124" s="118">
        <v>0</v>
      </c>
      <c r="Z124" s="118">
        <v>0</v>
      </c>
      <c r="AA124" s="118">
        <v>0</v>
      </c>
      <c r="AB124" s="118">
        <v>0</v>
      </c>
      <c r="AC124" s="118">
        <v>0</v>
      </c>
      <c r="AD124" s="118">
        <v>0</v>
      </c>
      <c r="AE124" s="118">
        <v>0</v>
      </c>
      <c r="AF124" s="118">
        <v>0</v>
      </c>
      <c r="AG124" s="118">
        <v>0</v>
      </c>
      <c r="AH124" s="118">
        <v>0</v>
      </c>
      <c r="AI124" s="118">
        <v>0</v>
      </c>
      <c r="AJ124" s="118"/>
      <c r="AK124" s="118"/>
      <c r="AL124" s="118"/>
      <c r="AM124" s="74">
        <f>'البيان النهائى '!AD121</f>
        <v>13.645833333333334</v>
      </c>
      <c r="AN124" s="75"/>
      <c r="AO124" s="76"/>
      <c r="AP124" s="76"/>
      <c r="AQ124" s="76"/>
      <c r="AR124" s="76">
        <f>'السلف الأجمالية'!E121</f>
        <v>0</v>
      </c>
      <c r="AS124" s="76"/>
      <c r="AT124" s="76"/>
      <c r="AU124" s="87">
        <v>2400</v>
      </c>
      <c r="AV124" s="69"/>
      <c r="AW124" s="69"/>
      <c r="AX124" s="70"/>
      <c r="AY124" s="69"/>
      <c r="AZ124" s="71">
        <f>'كشف المرتبات'!AN119</f>
        <v>1076.6666666666667</v>
      </c>
      <c r="BA124" s="99">
        <f>'البيان النهائى '!F121</f>
        <v>-17.5</v>
      </c>
      <c r="BB124" s="83">
        <f>'البيان النهائى '!R121</f>
        <v>1.5</v>
      </c>
      <c r="BC124" s="84">
        <f>'البيان النهائى '!E121</f>
        <v>9</v>
      </c>
      <c r="BD124" s="111">
        <f t="shared" si="2"/>
        <v>-7</v>
      </c>
      <c r="BE124" s="111">
        <f t="shared" si="3"/>
        <v>80</v>
      </c>
    </row>
    <row r="125" spans="4:57" ht="31.5" customHeight="1" thickBot="1" x14ac:dyDescent="0.25">
      <c r="D125" s="239">
        <v>110</v>
      </c>
      <c r="E125" s="116">
        <v>546</v>
      </c>
      <c r="F125" s="120" t="s">
        <v>323</v>
      </c>
      <c r="G125" s="131" t="s">
        <v>176</v>
      </c>
      <c r="H125" s="118">
        <v>0</v>
      </c>
      <c r="I125" s="118" t="s">
        <v>17</v>
      </c>
      <c r="J125" s="118">
        <v>0</v>
      </c>
      <c r="K125" s="118" t="s">
        <v>17</v>
      </c>
      <c r="L125" s="118" t="s">
        <v>17</v>
      </c>
      <c r="M125" s="118" t="s">
        <v>17</v>
      </c>
      <c r="N125" s="118">
        <v>0</v>
      </c>
      <c r="O125" s="118" t="s">
        <v>17</v>
      </c>
      <c r="P125" s="118">
        <f>-2*60</f>
        <v>-120</v>
      </c>
      <c r="Q125" s="118" t="s">
        <v>17</v>
      </c>
      <c r="R125" s="118" t="s">
        <v>17</v>
      </c>
      <c r="S125" s="118">
        <v>0</v>
      </c>
      <c r="T125" s="118">
        <v>0</v>
      </c>
      <c r="U125" s="118">
        <v>0</v>
      </c>
      <c r="V125" s="118">
        <v>0</v>
      </c>
      <c r="W125" s="118">
        <v>0</v>
      </c>
      <c r="X125" s="118">
        <v>0</v>
      </c>
      <c r="Y125" s="118">
        <v>0</v>
      </c>
      <c r="Z125" s="118">
        <v>0</v>
      </c>
      <c r="AA125" s="118">
        <v>0</v>
      </c>
      <c r="AB125" s="118">
        <v>0</v>
      </c>
      <c r="AC125" s="118">
        <v>0</v>
      </c>
      <c r="AD125" s="118">
        <v>0</v>
      </c>
      <c r="AE125" s="118">
        <v>0</v>
      </c>
      <c r="AF125" s="118">
        <v>0</v>
      </c>
      <c r="AG125" s="118">
        <v>0</v>
      </c>
      <c r="AH125" s="118">
        <v>0</v>
      </c>
      <c r="AI125" s="118">
        <v>0</v>
      </c>
      <c r="AJ125" s="118"/>
      <c r="AK125" s="118"/>
      <c r="AL125" s="118"/>
      <c r="AM125" s="74">
        <f>'البيان النهائى '!AD122</f>
        <v>9.3333333333333339</v>
      </c>
      <c r="AN125" s="75"/>
      <c r="AO125" s="76"/>
      <c r="AP125" s="76"/>
      <c r="AQ125" s="76"/>
      <c r="AR125" s="76">
        <f>'السلف الأجمالية'!E122</f>
        <v>0</v>
      </c>
      <c r="AS125" s="76"/>
      <c r="AT125" s="76"/>
      <c r="AU125" s="87">
        <v>2100</v>
      </c>
      <c r="AV125" s="69"/>
      <c r="AW125" s="69"/>
      <c r="AX125" s="70"/>
      <c r="AY125" s="69"/>
      <c r="AZ125" s="71">
        <f>'كشف المرتبات'!AN120</f>
        <v>635.83333333333337</v>
      </c>
      <c r="BA125" s="99">
        <f>'البيان النهائى '!F122</f>
        <v>-18.666666666666664</v>
      </c>
      <c r="BB125" s="83">
        <f>'البيان النهائى '!R122</f>
        <v>1.3333333333333333</v>
      </c>
      <c r="BC125" s="84">
        <f>'البيان النهائى '!E122</f>
        <v>8</v>
      </c>
      <c r="BD125" s="111">
        <f t="shared" si="2"/>
        <v>-9.3333333333333304</v>
      </c>
      <c r="BE125" s="111">
        <f t="shared" si="3"/>
        <v>70</v>
      </c>
    </row>
    <row r="126" spans="4:57" ht="31.5" customHeight="1" thickBot="1" x14ac:dyDescent="0.25">
      <c r="D126" s="239">
        <v>111</v>
      </c>
      <c r="E126" s="116">
        <v>223</v>
      </c>
      <c r="F126" s="116" t="s">
        <v>158</v>
      </c>
      <c r="G126" s="131" t="s">
        <v>104</v>
      </c>
      <c r="H126" s="118">
        <v>0</v>
      </c>
      <c r="I126" s="118" t="s">
        <v>17</v>
      </c>
      <c r="J126" s="118" t="s">
        <v>17</v>
      </c>
      <c r="K126" s="118" t="s">
        <v>17</v>
      </c>
      <c r="L126" s="118">
        <v>0</v>
      </c>
      <c r="M126" s="118" t="s">
        <v>17</v>
      </c>
      <c r="N126" s="118">
        <v>0</v>
      </c>
      <c r="O126" s="118" t="s">
        <v>17</v>
      </c>
      <c r="P126" s="118">
        <v>0</v>
      </c>
      <c r="Q126" s="118" t="s">
        <v>17</v>
      </c>
      <c r="R126" s="118">
        <v>-60</v>
      </c>
      <c r="S126" s="118">
        <v>0</v>
      </c>
      <c r="T126" s="118">
        <v>0</v>
      </c>
      <c r="U126" s="118">
        <v>0</v>
      </c>
      <c r="V126" s="118">
        <v>0</v>
      </c>
      <c r="W126" s="118">
        <v>0</v>
      </c>
      <c r="X126" s="118">
        <v>0</v>
      </c>
      <c r="Y126" s="118">
        <v>0</v>
      </c>
      <c r="Z126" s="118">
        <v>0</v>
      </c>
      <c r="AA126" s="118">
        <v>0</v>
      </c>
      <c r="AB126" s="118">
        <v>0</v>
      </c>
      <c r="AC126" s="118">
        <v>0</v>
      </c>
      <c r="AD126" s="118">
        <v>0</v>
      </c>
      <c r="AE126" s="118">
        <v>0</v>
      </c>
      <c r="AF126" s="118">
        <v>0</v>
      </c>
      <c r="AG126" s="118">
        <v>0</v>
      </c>
      <c r="AH126" s="118">
        <v>0</v>
      </c>
      <c r="AI126" s="118">
        <v>0</v>
      </c>
      <c r="AJ126" s="118"/>
      <c r="AK126" s="118"/>
      <c r="AL126" s="118"/>
      <c r="AM126" s="74">
        <f>'البيان النهائى '!AD123</f>
        <v>8.1666666666666661</v>
      </c>
      <c r="AN126" s="75"/>
      <c r="AO126" s="76"/>
      <c r="AP126" s="76"/>
      <c r="AQ126" s="76"/>
      <c r="AR126" s="76">
        <f>'السلف الأجمالية'!E123</f>
        <v>0</v>
      </c>
      <c r="AS126" s="76"/>
      <c r="AT126" s="76"/>
      <c r="AU126" s="87">
        <v>1400</v>
      </c>
      <c r="AV126" s="69"/>
      <c r="AW126" s="69"/>
      <c r="AX126" s="70"/>
      <c r="AY126" s="69"/>
      <c r="AZ126" s="71">
        <f>'كشف المرتبات'!AN121</f>
        <v>375.27777777777777</v>
      </c>
      <c r="BA126" s="99">
        <f>'البيان النهائى '!F123</f>
        <v>-19.833333333333336</v>
      </c>
      <c r="BB126" s="83">
        <f>'البيان النهائى '!R123</f>
        <v>1.1666666666666667</v>
      </c>
      <c r="BC126" s="84">
        <f>'البيان النهائى '!E123</f>
        <v>7</v>
      </c>
      <c r="BD126" s="111">
        <f t="shared" si="2"/>
        <v>-11.66666666666667</v>
      </c>
      <c r="BE126" s="111">
        <f t="shared" si="3"/>
        <v>46.666666666666664</v>
      </c>
    </row>
    <row r="127" spans="4:57" ht="31.5" customHeight="1" thickBot="1" x14ac:dyDescent="0.25">
      <c r="D127" s="239">
        <v>112</v>
      </c>
      <c r="E127" s="116">
        <v>260</v>
      </c>
      <c r="F127" s="116" t="s">
        <v>175</v>
      </c>
      <c r="G127" s="131" t="s">
        <v>104</v>
      </c>
      <c r="H127" s="118" t="s">
        <v>17</v>
      </c>
      <c r="I127" s="118">
        <f>-3*60</f>
        <v>-180</v>
      </c>
      <c r="J127" s="118" t="s">
        <v>17</v>
      </c>
      <c r="K127" s="118" t="s">
        <v>17</v>
      </c>
      <c r="L127" s="118" t="s">
        <v>17</v>
      </c>
      <c r="M127" s="118" t="s">
        <v>17</v>
      </c>
      <c r="N127" s="118">
        <v>0</v>
      </c>
      <c r="O127" s="118" t="s">
        <v>17</v>
      </c>
      <c r="P127" s="118" t="s">
        <v>17</v>
      </c>
      <c r="Q127" s="118" t="s">
        <v>17</v>
      </c>
      <c r="R127" s="118" t="s">
        <v>17</v>
      </c>
      <c r="S127" s="118">
        <v>0</v>
      </c>
      <c r="T127" s="118">
        <v>0</v>
      </c>
      <c r="U127" s="118">
        <v>0</v>
      </c>
      <c r="V127" s="118">
        <v>0</v>
      </c>
      <c r="W127" s="118">
        <v>0</v>
      </c>
      <c r="X127" s="118">
        <v>0</v>
      </c>
      <c r="Y127" s="118">
        <v>0</v>
      </c>
      <c r="Z127" s="118">
        <v>0</v>
      </c>
      <c r="AA127" s="118">
        <v>0</v>
      </c>
      <c r="AB127" s="118">
        <v>0</v>
      </c>
      <c r="AC127" s="118">
        <v>0</v>
      </c>
      <c r="AD127" s="118">
        <v>0</v>
      </c>
      <c r="AE127" s="118">
        <v>0</v>
      </c>
      <c r="AF127" s="118">
        <v>0</v>
      </c>
      <c r="AG127" s="118">
        <v>0</v>
      </c>
      <c r="AH127" s="118">
        <v>0</v>
      </c>
      <c r="AI127" s="118">
        <v>0</v>
      </c>
      <c r="AJ127" s="118"/>
      <c r="AK127" s="118"/>
      <c r="AL127" s="118"/>
      <c r="AM127" s="74">
        <f>'البيان النهائى '!AD124</f>
        <v>11.666666666666666</v>
      </c>
      <c r="AN127" s="75"/>
      <c r="AO127" s="76"/>
      <c r="AP127" s="76"/>
      <c r="AQ127" s="76"/>
      <c r="AR127" s="76">
        <f>'السلف الأجمالية'!E124</f>
        <v>0</v>
      </c>
      <c r="AS127" s="76"/>
      <c r="AT127" s="76"/>
      <c r="AU127" s="87">
        <v>1500</v>
      </c>
      <c r="AV127" s="69"/>
      <c r="AW127" s="69"/>
      <c r="AX127" s="70"/>
      <c r="AY127" s="69"/>
      <c r="AZ127" s="71">
        <f>'كشف المرتبات'!AN122</f>
        <v>564.58333333333337</v>
      </c>
      <c r="BA127" s="99">
        <f>'البيان النهائى '!F124</f>
        <v>-16.333333333333336</v>
      </c>
      <c r="BB127" s="83">
        <f>'البيان النهائى '!R124</f>
        <v>1.6666666666666667</v>
      </c>
      <c r="BC127" s="84">
        <f>'البيان النهائى '!E124</f>
        <v>10</v>
      </c>
      <c r="BD127" s="111">
        <f t="shared" si="2"/>
        <v>-4.6666666666666696</v>
      </c>
      <c r="BE127" s="111">
        <f t="shared" si="3"/>
        <v>50</v>
      </c>
    </row>
    <row r="128" spans="4:57" ht="31.5" customHeight="1" thickBot="1" x14ac:dyDescent="0.25">
      <c r="D128" s="239">
        <v>113</v>
      </c>
      <c r="E128" s="116">
        <v>261</v>
      </c>
      <c r="F128" s="116" t="s">
        <v>177</v>
      </c>
      <c r="G128" s="131" t="s">
        <v>104</v>
      </c>
      <c r="H128" s="118" t="s">
        <v>17</v>
      </c>
      <c r="I128" s="118" t="s">
        <v>17</v>
      </c>
      <c r="J128" s="118" t="s">
        <v>17</v>
      </c>
      <c r="K128" s="118" t="s">
        <v>17</v>
      </c>
      <c r="L128" s="118" t="s">
        <v>17</v>
      </c>
      <c r="M128" s="118" t="s">
        <v>17</v>
      </c>
      <c r="N128" s="118">
        <v>0</v>
      </c>
      <c r="O128" s="118" t="s">
        <v>17</v>
      </c>
      <c r="P128" s="118">
        <v>0</v>
      </c>
      <c r="Q128" s="118" t="s">
        <v>17</v>
      </c>
      <c r="R128" s="118">
        <v>0</v>
      </c>
      <c r="S128" s="118">
        <v>0</v>
      </c>
      <c r="T128" s="118">
        <v>0</v>
      </c>
      <c r="U128" s="118">
        <v>0</v>
      </c>
      <c r="V128" s="118">
        <v>0</v>
      </c>
      <c r="W128" s="118">
        <v>0</v>
      </c>
      <c r="X128" s="118">
        <v>0</v>
      </c>
      <c r="Y128" s="118">
        <v>0</v>
      </c>
      <c r="Z128" s="118">
        <v>0</v>
      </c>
      <c r="AA128" s="118">
        <v>0</v>
      </c>
      <c r="AB128" s="118">
        <v>0</v>
      </c>
      <c r="AC128" s="118">
        <v>0</v>
      </c>
      <c r="AD128" s="118">
        <v>0</v>
      </c>
      <c r="AE128" s="118">
        <v>0</v>
      </c>
      <c r="AF128" s="118">
        <v>0</v>
      </c>
      <c r="AG128" s="118">
        <v>0</v>
      </c>
      <c r="AH128" s="118">
        <v>0</v>
      </c>
      <c r="AI128" s="118">
        <v>0</v>
      </c>
      <c r="AJ128" s="118"/>
      <c r="AK128" s="118"/>
      <c r="AL128" s="118"/>
      <c r="AM128" s="74">
        <f>'البيان النهائى '!AD125</f>
        <v>9.3333333333333339</v>
      </c>
      <c r="AN128" s="75"/>
      <c r="AO128" s="76"/>
      <c r="AP128" s="76"/>
      <c r="AQ128" s="76"/>
      <c r="AR128" s="76">
        <f>'السلف الأجمالية'!E125</f>
        <v>0</v>
      </c>
      <c r="AS128" s="76"/>
      <c r="AT128" s="76"/>
      <c r="AU128" s="87">
        <v>1500</v>
      </c>
      <c r="AV128" s="69"/>
      <c r="AW128" s="69"/>
      <c r="AX128" s="70"/>
      <c r="AY128" s="69"/>
      <c r="AZ128" s="71">
        <f>'كشف المرتبات'!AN123</f>
        <v>466.66666666666663</v>
      </c>
      <c r="BA128" s="99">
        <f>'البيان النهائى '!F125</f>
        <v>-18.666666666666664</v>
      </c>
      <c r="BB128" s="83">
        <f>'البيان النهائى '!R125</f>
        <v>1.3333333333333333</v>
      </c>
      <c r="BC128" s="84">
        <f>'البيان النهائى '!E125</f>
        <v>8</v>
      </c>
      <c r="BD128" s="111">
        <f t="shared" si="2"/>
        <v>-9.3333333333333304</v>
      </c>
      <c r="BE128" s="111">
        <f t="shared" si="3"/>
        <v>50</v>
      </c>
    </row>
    <row r="129" spans="4:57" ht="31.5" customHeight="1" thickBot="1" x14ac:dyDescent="0.25">
      <c r="D129" s="239">
        <v>114</v>
      </c>
      <c r="E129" s="116">
        <v>262</v>
      </c>
      <c r="F129" s="116" t="s">
        <v>178</v>
      </c>
      <c r="G129" s="131" t="s">
        <v>104</v>
      </c>
      <c r="H129" s="118" t="s">
        <v>17</v>
      </c>
      <c r="I129" s="118">
        <v>0</v>
      </c>
      <c r="J129" s="118" t="s">
        <v>17</v>
      </c>
      <c r="K129" s="118" t="s">
        <v>17</v>
      </c>
      <c r="L129" s="118" t="s">
        <v>17</v>
      </c>
      <c r="M129" s="118" t="s">
        <v>17</v>
      </c>
      <c r="N129" s="118">
        <v>0</v>
      </c>
      <c r="O129" s="118" t="s">
        <v>17</v>
      </c>
      <c r="P129" s="118" t="s">
        <v>17</v>
      </c>
      <c r="Q129" s="118" t="s">
        <v>17</v>
      </c>
      <c r="R129" s="118" t="s">
        <v>17</v>
      </c>
      <c r="S129" s="118">
        <v>0</v>
      </c>
      <c r="T129" s="118">
        <v>0</v>
      </c>
      <c r="U129" s="118">
        <v>0</v>
      </c>
      <c r="V129" s="118">
        <v>0</v>
      </c>
      <c r="W129" s="118">
        <v>0</v>
      </c>
      <c r="X129" s="118">
        <v>0</v>
      </c>
      <c r="Y129" s="118">
        <v>0</v>
      </c>
      <c r="Z129" s="118">
        <v>0</v>
      </c>
      <c r="AA129" s="118">
        <v>0</v>
      </c>
      <c r="AB129" s="118">
        <v>0</v>
      </c>
      <c r="AC129" s="118">
        <v>0</v>
      </c>
      <c r="AD129" s="118">
        <v>0</v>
      </c>
      <c r="AE129" s="118">
        <v>0</v>
      </c>
      <c r="AF129" s="118">
        <v>0</v>
      </c>
      <c r="AG129" s="118">
        <v>0</v>
      </c>
      <c r="AH129" s="118">
        <v>0</v>
      </c>
      <c r="AI129" s="118">
        <v>0</v>
      </c>
      <c r="AJ129" s="118"/>
      <c r="AK129" s="118"/>
      <c r="AL129" s="118"/>
      <c r="AM129" s="74">
        <f>'البيان النهائى '!AD126</f>
        <v>10.5</v>
      </c>
      <c r="AN129" s="75"/>
      <c r="AO129" s="76"/>
      <c r="AP129" s="76"/>
      <c r="AQ129" s="76"/>
      <c r="AR129" s="76">
        <f>'السلف الأجمالية'!E126</f>
        <v>0</v>
      </c>
      <c r="AS129" s="76"/>
      <c r="AT129" s="76"/>
      <c r="AU129" s="87">
        <v>1500</v>
      </c>
      <c r="AV129" s="69"/>
      <c r="AW129" s="69"/>
      <c r="AX129" s="70"/>
      <c r="AY129" s="69"/>
      <c r="AZ129" s="71">
        <f>'كشف المرتبات'!AN124</f>
        <v>525</v>
      </c>
      <c r="BA129" s="99">
        <f>'البيان النهائى '!F126</f>
        <v>-17.5</v>
      </c>
      <c r="BB129" s="83">
        <f>'البيان النهائى '!R126</f>
        <v>1.5</v>
      </c>
      <c r="BC129" s="84">
        <f>'البيان النهائى '!E126</f>
        <v>9</v>
      </c>
      <c r="BD129" s="111">
        <f t="shared" si="2"/>
        <v>-7</v>
      </c>
      <c r="BE129" s="111">
        <f t="shared" si="3"/>
        <v>50</v>
      </c>
    </row>
    <row r="130" spans="4:57" ht="31.5" customHeight="1" thickBot="1" x14ac:dyDescent="0.25">
      <c r="D130" s="239">
        <v>115</v>
      </c>
      <c r="E130" s="116">
        <v>263</v>
      </c>
      <c r="F130" s="116" t="s">
        <v>179</v>
      </c>
      <c r="G130" s="131" t="s">
        <v>104</v>
      </c>
      <c r="H130" s="118" t="s">
        <v>17</v>
      </c>
      <c r="I130" s="118" t="s">
        <v>17</v>
      </c>
      <c r="J130" s="118" t="s">
        <v>17</v>
      </c>
      <c r="K130" s="118">
        <v>0</v>
      </c>
      <c r="L130" s="118" t="s">
        <v>17</v>
      </c>
      <c r="M130" s="118">
        <f>6*60</f>
        <v>360</v>
      </c>
      <c r="N130" s="118" t="s">
        <v>17</v>
      </c>
      <c r="O130" s="118" t="s">
        <v>17</v>
      </c>
      <c r="P130" s="118" t="s">
        <v>17</v>
      </c>
      <c r="Q130" s="118" t="s">
        <v>17</v>
      </c>
      <c r="R130" s="118" t="s">
        <v>17</v>
      </c>
      <c r="S130" s="118">
        <v>0</v>
      </c>
      <c r="T130" s="118">
        <v>0</v>
      </c>
      <c r="U130" s="118">
        <v>0</v>
      </c>
      <c r="V130" s="118">
        <v>0</v>
      </c>
      <c r="W130" s="118">
        <v>0</v>
      </c>
      <c r="X130" s="118">
        <v>0</v>
      </c>
      <c r="Y130" s="118">
        <v>0</v>
      </c>
      <c r="Z130" s="118">
        <v>0</v>
      </c>
      <c r="AA130" s="118">
        <v>0</v>
      </c>
      <c r="AB130" s="118">
        <v>0</v>
      </c>
      <c r="AC130" s="118">
        <v>0</v>
      </c>
      <c r="AD130" s="118">
        <v>0</v>
      </c>
      <c r="AE130" s="118">
        <v>0</v>
      </c>
      <c r="AF130" s="118">
        <v>0</v>
      </c>
      <c r="AG130" s="118">
        <v>0</v>
      </c>
      <c r="AH130" s="118">
        <v>0</v>
      </c>
      <c r="AI130" s="118">
        <v>0</v>
      </c>
      <c r="AJ130" s="118"/>
      <c r="AK130" s="118"/>
      <c r="AL130" s="118"/>
      <c r="AM130" s="74">
        <f>'البيان النهائى '!AD127</f>
        <v>12.416666666666666</v>
      </c>
      <c r="AN130" s="75"/>
      <c r="AO130" s="76"/>
      <c r="AP130" s="76"/>
      <c r="AQ130" s="76"/>
      <c r="AR130" s="76">
        <f>'السلف الأجمالية'!E127</f>
        <v>0</v>
      </c>
      <c r="AS130" s="76"/>
      <c r="AT130" s="76"/>
      <c r="AU130" s="87">
        <v>1500</v>
      </c>
      <c r="AV130" s="69"/>
      <c r="AW130" s="69"/>
      <c r="AX130" s="70"/>
      <c r="AY130" s="69"/>
      <c r="AZ130" s="71">
        <f>'كشف المرتبات'!AN125</f>
        <v>620.83333333333337</v>
      </c>
      <c r="BA130" s="99">
        <f>'البيان النهائى '!F127</f>
        <v>-16.333333333333336</v>
      </c>
      <c r="BB130" s="83">
        <f>'البيان النهائى '!R127</f>
        <v>1.6666666666666667</v>
      </c>
      <c r="BC130" s="84">
        <f>'البيان النهائى '!E127</f>
        <v>10</v>
      </c>
      <c r="BD130" s="111">
        <f t="shared" si="2"/>
        <v>-4.6666666666666696</v>
      </c>
      <c r="BE130" s="111">
        <f t="shared" si="3"/>
        <v>50</v>
      </c>
    </row>
    <row r="131" spans="4:57" ht="31.5" customHeight="1" thickBot="1" x14ac:dyDescent="0.25">
      <c r="D131" s="239">
        <v>116</v>
      </c>
      <c r="E131" s="116">
        <v>266</v>
      </c>
      <c r="F131" s="116" t="s">
        <v>182</v>
      </c>
      <c r="G131" s="131" t="s">
        <v>104</v>
      </c>
      <c r="H131" s="118" t="s">
        <v>17</v>
      </c>
      <c r="I131" s="118">
        <v>0</v>
      </c>
      <c r="J131" s="118" t="s">
        <v>17</v>
      </c>
      <c r="K131" s="118" t="s">
        <v>17</v>
      </c>
      <c r="L131" s="118" t="s">
        <v>17</v>
      </c>
      <c r="M131" s="118">
        <f>6*60</f>
        <v>360</v>
      </c>
      <c r="N131" s="118">
        <v>0</v>
      </c>
      <c r="O131" s="118" t="s">
        <v>17</v>
      </c>
      <c r="P131" s="118" t="s">
        <v>17</v>
      </c>
      <c r="Q131" s="118">
        <v>0</v>
      </c>
      <c r="R131" s="118" t="s">
        <v>17</v>
      </c>
      <c r="S131" s="118">
        <v>0</v>
      </c>
      <c r="T131" s="118">
        <v>0</v>
      </c>
      <c r="U131" s="118">
        <v>0</v>
      </c>
      <c r="V131" s="118">
        <v>0</v>
      </c>
      <c r="W131" s="118">
        <v>0</v>
      </c>
      <c r="X131" s="118">
        <v>0</v>
      </c>
      <c r="Y131" s="118">
        <v>0</v>
      </c>
      <c r="Z131" s="118">
        <v>0</v>
      </c>
      <c r="AA131" s="118">
        <v>0</v>
      </c>
      <c r="AB131" s="118">
        <v>0</v>
      </c>
      <c r="AC131" s="118">
        <v>0</v>
      </c>
      <c r="AD131" s="118">
        <v>0</v>
      </c>
      <c r="AE131" s="118">
        <v>0</v>
      </c>
      <c r="AF131" s="118">
        <v>0</v>
      </c>
      <c r="AG131" s="118">
        <v>0</v>
      </c>
      <c r="AH131" s="118">
        <v>0</v>
      </c>
      <c r="AI131" s="118">
        <v>0</v>
      </c>
      <c r="AJ131" s="118"/>
      <c r="AK131" s="118"/>
      <c r="AL131" s="118"/>
      <c r="AM131" s="74">
        <f>'البيان النهائى '!AD128</f>
        <v>10.083333333333334</v>
      </c>
      <c r="AN131" s="75"/>
      <c r="AO131" s="76"/>
      <c r="AP131" s="76"/>
      <c r="AQ131" s="76"/>
      <c r="AR131" s="76">
        <f>'السلف الأجمالية'!E128</f>
        <v>0</v>
      </c>
      <c r="AS131" s="76"/>
      <c r="AT131" s="76"/>
      <c r="AU131" s="87">
        <v>1500</v>
      </c>
      <c r="AV131" s="69"/>
      <c r="AW131" s="69"/>
      <c r="AX131" s="70"/>
      <c r="AY131" s="69"/>
      <c r="AZ131" s="71">
        <f>'كشف المرتبات'!AN126</f>
        <v>504.16666666666663</v>
      </c>
      <c r="BA131" s="99">
        <f>'البيان النهائى '!F128</f>
        <v>-18.666666666666664</v>
      </c>
      <c r="BB131" s="83">
        <f>'البيان النهائى '!R128</f>
        <v>1.3333333333333333</v>
      </c>
      <c r="BC131" s="84">
        <f>'البيان النهائى '!E128</f>
        <v>8</v>
      </c>
      <c r="BD131" s="111">
        <f t="shared" si="2"/>
        <v>-9.3333333333333304</v>
      </c>
      <c r="BE131" s="111">
        <f t="shared" si="3"/>
        <v>50</v>
      </c>
    </row>
    <row r="132" spans="4:57" ht="31.5" customHeight="1" thickBot="1" x14ac:dyDescent="0.25">
      <c r="D132" s="239">
        <v>117</v>
      </c>
      <c r="E132" s="116">
        <v>267</v>
      </c>
      <c r="F132" s="116" t="s">
        <v>183</v>
      </c>
      <c r="G132" s="131" t="s">
        <v>104</v>
      </c>
      <c r="H132" s="118">
        <v>0</v>
      </c>
      <c r="I132" s="118" t="s">
        <v>17</v>
      </c>
      <c r="J132" s="118" t="s">
        <v>17</v>
      </c>
      <c r="K132" s="118" t="s">
        <v>17</v>
      </c>
      <c r="L132" s="118" t="s">
        <v>17</v>
      </c>
      <c r="M132" s="118" t="s">
        <v>17</v>
      </c>
      <c r="N132" s="118">
        <v>60</v>
      </c>
      <c r="O132" s="118">
        <v>0</v>
      </c>
      <c r="P132" s="118" t="s">
        <v>17</v>
      </c>
      <c r="Q132" s="118">
        <v>0</v>
      </c>
      <c r="R132" s="118" t="s">
        <v>17</v>
      </c>
      <c r="S132" s="118">
        <v>0</v>
      </c>
      <c r="T132" s="118">
        <v>0</v>
      </c>
      <c r="U132" s="118">
        <v>0</v>
      </c>
      <c r="V132" s="118">
        <v>0</v>
      </c>
      <c r="W132" s="118">
        <v>0</v>
      </c>
      <c r="X132" s="118">
        <v>0</v>
      </c>
      <c r="Y132" s="118">
        <v>0</v>
      </c>
      <c r="Z132" s="118">
        <v>0</v>
      </c>
      <c r="AA132" s="118">
        <v>0</v>
      </c>
      <c r="AB132" s="118">
        <v>0</v>
      </c>
      <c r="AC132" s="118">
        <v>0</v>
      </c>
      <c r="AD132" s="118">
        <v>0</v>
      </c>
      <c r="AE132" s="118">
        <v>0</v>
      </c>
      <c r="AF132" s="118">
        <v>0</v>
      </c>
      <c r="AG132" s="118">
        <v>0</v>
      </c>
      <c r="AH132" s="118">
        <v>0</v>
      </c>
      <c r="AI132" s="118">
        <v>0</v>
      </c>
      <c r="AJ132" s="118"/>
      <c r="AK132" s="118"/>
      <c r="AL132" s="118"/>
      <c r="AM132" s="74">
        <f>'البيان النهائى '!AD129</f>
        <v>9.4583333333333339</v>
      </c>
      <c r="AN132" s="75"/>
      <c r="AO132" s="76"/>
      <c r="AP132" s="76"/>
      <c r="AQ132" s="76"/>
      <c r="AR132" s="76">
        <f>'السلف الأجمالية'!E129</f>
        <v>0</v>
      </c>
      <c r="AS132" s="76"/>
      <c r="AT132" s="76"/>
      <c r="AU132" s="87">
        <v>1500</v>
      </c>
      <c r="AV132" s="69"/>
      <c r="AW132" s="69"/>
      <c r="AX132" s="70"/>
      <c r="AY132" s="69"/>
      <c r="AZ132" s="71">
        <f>'كشف المرتبات'!AN127</f>
        <v>472.91666666666663</v>
      </c>
      <c r="BA132" s="99">
        <f>'البيان النهائى '!F129</f>
        <v>-18.666666666666664</v>
      </c>
      <c r="BB132" s="83">
        <f>'البيان النهائى '!R129</f>
        <v>1.3333333333333333</v>
      </c>
      <c r="BC132" s="84">
        <f>'البيان النهائى '!E129</f>
        <v>8</v>
      </c>
      <c r="BD132" s="111">
        <f t="shared" si="2"/>
        <v>-9.3333333333333304</v>
      </c>
      <c r="BE132" s="111">
        <f t="shared" si="3"/>
        <v>50</v>
      </c>
    </row>
    <row r="133" spans="4:57" ht="31.5" customHeight="1" thickBot="1" x14ac:dyDescent="0.25">
      <c r="D133" s="239">
        <v>118</v>
      </c>
      <c r="E133" s="116">
        <v>268</v>
      </c>
      <c r="F133" s="116" t="s">
        <v>184</v>
      </c>
      <c r="G133" s="131" t="s">
        <v>104</v>
      </c>
      <c r="H133" s="118" t="s">
        <v>17</v>
      </c>
      <c r="I133" s="118" t="s">
        <v>17</v>
      </c>
      <c r="J133" s="118">
        <v>0</v>
      </c>
      <c r="K133" s="118" t="s">
        <v>17</v>
      </c>
      <c r="L133" s="118">
        <v>0</v>
      </c>
      <c r="M133" s="118">
        <v>0</v>
      </c>
      <c r="N133" s="118">
        <v>0</v>
      </c>
      <c r="O133" s="118">
        <v>0</v>
      </c>
      <c r="P133" s="118">
        <v>0</v>
      </c>
      <c r="Q133" s="118">
        <v>0</v>
      </c>
      <c r="R133" s="118">
        <v>0</v>
      </c>
      <c r="S133" s="118">
        <v>0</v>
      </c>
      <c r="T133" s="118">
        <v>0</v>
      </c>
      <c r="U133" s="118">
        <v>0</v>
      </c>
      <c r="V133" s="118">
        <v>0</v>
      </c>
      <c r="W133" s="118">
        <v>0</v>
      </c>
      <c r="X133" s="118">
        <v>0</v>
      </c>
      <c r="Y133" s="118">
        <v>0</v>
      </c>
      <c r="Z133" s="118">
        <v>0</v>
      </c>
      <c r="AA133" s="118">
        <v>0</v>
      </c>
      <c r="AB133" s="118">
        <v>0</v>
      </c>
      <c r="AC133" s="118">
        <v>0</v>
      </c>
      <c r="AD133" s="118">
        <v>0</v>
      </c>
      <c r="AE133" s="118">
        <v>0</v>
      </c>
      <c r="AF133" s="118">
        <v>0</v>
      </c>
      <c r="AG133" s="118">
        <v>0</v>
      </c>
      <c r="AH133" s="118">
        <v>0</v>
      </c>
      <c r="AI133" s="118">
        <v>0</v>
      </c>
      <c r="AJ133" s="118"/>
      <c r="AK133" s="118"/>
      <c r="AL133" s="118"/>
      <c r="AM133" s="74">
        <f>'البيان النهائى '!AD130</f>
        <v>3.5</v>
      </c>
      <c r="AN133" s="75"/>
      <c r="AO133" s="76"/>
      <c r="AP133" s="76"/>
      <c r="AQ133" s="76"/>
      <c r="AR133" s="76">
        <f>'السلف الأجمالية'!E130</f>
        <v>0</v>
      </c>
      <c r="AS133" s="76"/>
      <c r="AT133" s="76"/>
      <c r="AU133" s="87">
        <v>1700</v>
      </c>
      <c r="AV133" s="69"/>
      <c r="AW133" s="69"/>
      <c r="AX133" s="70"/>
      <c r="AY133" s="69"/>
      <c r="AZ133" s="71">
        <f>'كشف المرتبات'!AN128</f>
        <v>198.33333333333334</v>
      </c>
      <c r="BA133" s="99">
        <f>'البيان النهائى '!F130</f>
        <v>-24.5</v>
      </c>
      <c r="BB133" s="83">
        <f>'البيان النهائى '!R130</f>
        <v>0.5</v>
      </c>
      <c r="BC133" s="84">
        <f>'البيان النهائى '!E130</f>
        <v>3</v>
      </c>
      <c r="BD133" s="111">
        <f t="shared" si="2"/>
        <v>-21</v>
      </c>
      <c r="BE133" s="111">
        <f t="shared" si="3"/>
        <v>56.666666666666664</v>
      </c>
    </row>
    <row r="134" spans="4:57" ht="31.5" customHeight="1" thickBot="1" x14ac:dyDescent="0.25">
      <c r="D134" s="239">
        <v>119</v>
      </c>
      <c r="E134" s="116">
        <v>269</v>
      </c>
      <c r="F134" s="116" t="s">
        <v>185</v>
      </c>
      <c r="G134" s="131" t="s">
        <v>104</v>
      </c>
      <c r="H134" s="118" t="s">
        <v>17</v>
      </c>
      <c r="I134" s="118" t="s">
        <v>17</v>
      </c>
      <c r="J134" s="118" t="s">
        <v>17</v>
      </c>
      <c r="K134" s="118" t="s">
        <v>17</v>
      </c>
      <c r="L134" s="118" t="s">
        <v>17</v>
      </c>
      <c r="M134" s="118">
        <f>6*60</f>
        <v>360</v>
      </c>
      <c r="N134" s="118">
        <v>0</v>
      </c>
      <c r="O134" s="118" t="s">
        <v>17</v>
      </c>
      <c r="P134" s="118" t="s">
        <v>17</v>
      </c>
      <c r="Q134" s="118" t="s">
        <v>17</v>
      </c>
      <c r="R134" s="118" t="s">
        <v>17</v>
      </c>
      <c r="S134" s="118">
        <v>0</v>
      </c>
      <c r="T134" s="118">
        <v>0</v>
      </c>
      <c r="U134" s="118">
        <v>0</v>
      </c>
      <c r="V134" s="118">
        <v>0</v>
      </c>
      <c r="W134" s="118">
        <v>0</v>
      </c>
      <c r="X134" s="118">
        <v>0</v>
      </c>
      <c r="Y134" s="118">
        <v>0</v>
      </c>
      <c r="Z134" s="118">
        <v>0</v>
      </c>
      <c r="AA134" s="118">
        <v>0</v>
      </c>
      <c r="AB134" s="118">
        <v>0</v>
      </c>
      <c r="AC134" s="118">
        <v>0</v>
      </c>
      <c r="AD134" s="118">
        <v>0</v>
      </c>
      <c r="AE134" s="118">
        <v>0</v>
      </c>
      <c r="AF134" s="118">
        <v>0</v>
      </c>
      <c r="AG134" s="118">
        <v>0</v>
      </c>
      <c r="AH134" s="118">
        <v>0</v>
      </c>
      <c r="AI134" s="118">
        <v>0</v>
      </c>
      <c r="AJ134" s="118"/>
      <c r="AK134" s="118"/>
      <c r="AL134" s="118"/>
      <c r="AM134" s="74">
        <f>'البيان النهائى '!AD131</f>
        <v>12.416666666666666</v>
      </c>
      <c r="AN134" s="75"/>
      <c r="AO134" s="76"/>
      <c r="AP134" s="76"/>
      <c r="AQ134" s="76"/>
      <c r="AR134" s="76">
        <f>'السلف الأجمالية'!E131</f>
        <v>0</v>
      </c>
      <c r="AS134" s="76"/>
      <c r="AT134" s="76"/>
      <c r="AU134" s="87">
        <v>1500</v>
      </c>
      <c r="AV134" s="69"/>
      <c r="AW134" s="69"/>
      <c r="AX134" s="70"/>
      <c r="AY134" s="69"/>
      <c r="AZ134" s="71">
        <f>'كشف المرتبات'!AN129</f>
        <v>620.83333333333337</v>
      </c>
      <c r="BA134" s="99">
        <f>'البيان النهائى '!F131</f>
        <v>-16.333333333333336</v>
      </c>
      <c r="BB134" s="83">
        <f>'البيان النهائى '!R131</f>
        <v>1.6666666666666667</v>
      </c>
      <c r="BC134" s="84">
        <f>'البيان النهائى '!E131</f>
        <v>10</v>
      </c>
      <c r="BD134" s="111">
        <f t="shared" si="2"/>
        <v>-4.6666666666666696</v>
      </c>
      <c r="BE134" s="111">
        <f t="shared" si="3"/>
        <v>50</v>
      </c>
    </row>
    <row r="135" spans="4:57" ht="31.5" customHeight="1" thickBot="1" x14ac:dyDescent="0.25">
      <c r="D135" s="239">
        <v>120</v>
      </c>
      <c r="E135" s="116"/>
      <c r="F135" s="116" t="s">
        <v>84</v>
      </c>
      <c r="G135" s="131" t="s">
        <v>104</v>
      </c>
      <c r="H135" s="118" t="s">
        <v>17</v>
      </c>
      <c r="I135" s="118" t="s">
        <v>17</v>
      </c>
      <c r="J135" s="118" t="s">
        <v>17</v>
      </c>
      <c r="K135" s="118" t="s">
        <v>17</v>
      </c>
      <c r="L135" s="118">
        <v>60</v>
      </c>
      <c r="M135" s="118" t="s">
        <v>17</v>
      </c>
      <c r="N135" s="118">
        <v>0</v>
      </c>
      <c r="O135" s="118" t="s">
        <v>17</v>
      </c>
      <c r="P135" s="118" t="s">
        <v>17</v>
      </c>
      <c r="Q135" s="118" t="s">
        <v>17</v>
      </c>
      <c r="R135" s="118" t="s">
        <v>17</v>
      </c>
      <c r="S135" s="118">
        <v>0</v>
      </c>
      <c r="T135" s="118">
        <v>0</v>
      </c>
      <c r="U135" s="118">
        <v>0</v>
      </c>
      <c r="V135" s="118">
        <v>0</v>
      </c>
      <c r="W135" s="118">
        <v>0</v>
      </c>
      <c r="X135" s="118">
        <v>0</v>
      </c>
      <c r="Y135" s="118">
        <v>0</v>
      </c>
      <c r="Z135" s="118">
        <v>0</v>
      </c>
      <c r="AA135" s="118">
        <v>0</v>
      </c>
      <c r="AB135" s="118">
        <v>0</v>
      </c>
      <c r="AC135" s="118">
        <v>0</v>
      </c>
      <c r="AD135" s="118">
        <v>0</v>
      </c>
      <c r="AE135" s="118">
        <v>0</v>
      </c>
      <c r="AF135" s="118">
        <v>0</v>
      </c>
      <c r="AG135" s="118">
        <v>0</v>
      </c>
      <c r="AH135" s="118">
        <v>0</v>
      </c>
      <c r="AI135" s="118">
        <v>0</v>
      </c>
      <c r="AJ135" s="118"/>
      <c r="AK135" s="118"/>
      <c r="AL135" s="118"/>
      <c r="AM135" s="74">
        <f>'البيان النهائى '!AD132</f>
        <v>11.791666666666666</v>
      </c>
      <c r="AN135" s="75"/>
      <c r="AO135" s="76"/>
      <c r="AP135" s="76"/>
      <c r="AQ135" s="76"/>
      <c r="AR135" s="76">
        <f>'السلف الأجمالية'!E132</f>
        <v>0</v>
      </c>
      <c r="AS135" s="76"/>
      <c r="AT135" s="76"/>
      <c r="AU135" s="87">
        <v>1350</v>
      </c>
      <c r="AV135" s="69"/>
      <c r="AW135" s="69"/>
      <c r="AX135" s="70"/>
      <c r="AY135" s="69"/>
      <c r="AZ135" s="71">
        <f>'كشف المرتبات'!AN130</f>
        <v>530.625</v>
      </c>
      <c r="BA135" s="99">
        <f>'البيان النهائى '!F132</f>
        <v>-16.333333333333336</v>
      </c>
      <c r="BB135" s="83">
        <f>'البيان النهائى '!R132</f>
        <v>1.6666666666666667</v>
      </c>
      <c r="BC135" s="84">
        <f>'البيان النهائى '!E132</f>
        <v>10</v>
      </c>
      <c r="BD135" s="111">
        <f t="shared" si="2"/>
        <v>-4.6666666666666696</v>
      </c>
      <c r="BE135" s="111">
        <f t="shared" si="3"/>
        <v>45</v>
      </c>
    </row>
    <row r="136" spans="4:57" ht="31.5" customHeight="1" thickBot="1" x14ac:dyDescent="0.25">
      <c r="D136" s="239">
        <v>121</v>
      </c>
      <c r="E136" s="116">
        <v>542</v>
      </c>
      <c r="F136" s="116" t="s">
        <v>225</v>
      </c>
      <c r="G136" s="131" t="s">
        <v>104</v>
      </c>
      <c r="H136" s="118" t="s">
        <v>17</v>
      </c>
      <c r="I136" s="118" t="s">
        <v>17</v>
      </c>
      <c r="J136" s="118" t="s">
        <v>17</v>
      </c>
      <c r="K136" s="118" t="s">
        <v>17</v>
      </c>
      <c r="L136" s="118" t="s">
        <v>17</v>
      </c>
      <c r="M136" s="118" t="s">
        <v>17</v>
      </c>
      <c r="N136" s="118">
        <v>0</v>
      </c>
      <c r="O136" s="118" t="s">
        <v>17</v>
      </c>
      <c r="P136" s="118" t="s">
        <v>17</v>
      </c>
      <c r="Q136" s="118" t="s">
        <v>17</v>
      </c>
      <c r="R136" s="118" t="s">
        <v>17</v>
      </c>
      <c r="S136" s="118">
        <v>0</v>
      </c>
      <c r="T136" s="118">
        <v>0</v>
      </c>
      <c r="U136" s="118">
        <v>0</v>
      </c>
      <c r="V136" s="118">
        <v>0</v>
      </c>
      <c r="W136" s="118">
        <v>0</v>
      </c>
      <c r="X136" s="118">
        <v>0</v>
      </c>
      <c r="Y136" s="118">
        <v>0</v>
      </c>
      <c r="Z136" s="118">
        <v>0</v>
      </c>
      <c r="AA136" s="118">
        <v>0</v>
      </c>
      <c r="AB136" s="118">
        <v>0</v>
      </c>
      <c r="AC136" s="118">
        <v>0</v>
      </c>
      <c r="AD136" s="118">
        <v>0</v>
      </c>
      <c r="AE136" s="118">
        <v>0</v>
      </c>
      <c r="AF136" s="118">
        <v>0</v>
      </c>
      <c r="AG136" s="118">
        <v>0</v>
      </c>
      <c r="AH136" s="118">
        <v>0</v>
      </c>
      <c r="AI136" s="118">
        <v>0</v>
      </c>
      <c r="AJ136" s="118"/>
      <c r="AK136" s="118"/>
      <c r="AL136" s="118"/>
      <c r="AM136" s="74">
        <f>'البيان النهائى '!AD133</f>
        <v>11.666666666666666</v>
      </c>
      <c r="AN136" s="75"/>
      <c r="AO136" s="76"/>
      <c r="AP136" s="76"/>
      <c r="AQ136" s="76"/>
      <c r="AR136" s="76">
        <f>'السلف الأجمالية'!E133</f>
        <v>0</v>
      </c>
      <c r="AS136" s="76"/>
      <c r="AT136" s="76"/>
      <c r="AU136" s="87">
        <v>1400</v>
      </c>
      <c r="AV136" s="69"/>
      <c r="AW136" s="69"/>
      <c r="AX136" s="70"/>
      <c r="AY136" s="69"/>
      <c r="AZ136" s="71">
        <f>'كشف المرتبات'!AN131</f>
        <v>544.44444444444434</v>
      </c>
      <c r="BA136" s="99">
        <f>'البيان النهائى '!F133</f>
        <v>-16.333333333333336</v>
      </c>
      <c r="BB136" s="83">
        <f>'البيان النهائى '!R133</f>
        <v>1.6666666666666667</v>
      </c>
      <c r="BC136" s="84">
        <f>'البيان النهائى '!E133</f>
        <v>10</v>
      </c>
      <c r="BD136" s="111">
        <f t="shared" si="2"/>
        <v>-4.6666666666666696</v>
      </c>
      <c r="BE136" s="111">
        <f t="shared" si="3"/>
        <v>46.666666666666664</v>
      </c>
    </row>
    <row r="137" spans="4:57" ht="31.5" customHeight="1" thickBot="1" x14ac:dyDescent="0.25">
      <c r="D137" s="239">
        <v>122</v>
      </c>
      <c r="E137" s="116">
        <v>272</v>
      </c>
      <c r="F137" s="116" t="s">
        <v>186</v>
      </c>
      <c r="G137" s="131" t="s">
        <v>104</v>
      </c>
      <c r="H137" s="118" t="s">
        <v>17</v>
      </c>
      <c r="I137" s="118" t="s">
        <v>17</v>
      </c>
      <c r="J137" s="118" t="s">
        <v>17</v>
      </c>
      <c r="K137" s="118" t="s">
        <v>17</v>
      </c>
      <c r="L137" s="118" t="s">
        <v>17</v>
      </c>
      <c r="M137" s="118" t="s">
        <v>17</v>
      </c>
      <c r="N137" s="118">
        <v>0</v>
      </c>
      <c r="O137" s="118" t="s">
        <v>17</v>
      </c>
      <c r="P137" s="118" t="s">
        <v>17</v>
      </c>
      <c r="Q137" s="118" t="s">
        <v>17</v>
      </c>
      <c r="R137" s="118" t="s">
        <v>17</v>
      </c>
      <c r="S137" s="118">
        <v>0</v>
      </c>
      <c r="T137" s="118">
        <v>0</v>
      </c>
      <c r="U137" s="118">
        <v>0</v>
      </c>
      <c r="V137" s="118">
        <v>0</v>
      </c>
      <c r="W137" s="118">
        <v>0</v>
      </c>
      <c r="X137" s="118">
        <v>0</v>
      </c>
      <c r="Y137" s="118">
        <v>0</v>
      </c>
      <c r="Z137" s="118">
        <v>0</v>
      </c>
      <c r="AA137" s="118">
        <v>0</v>
      </c>
      <c r="AB137" s="118">
        <v>0</v>
      </c>
      <c r="AC137" s="118">
        <v>0</v>
      </c>
      <c r="AD137" s="118">
        <v>0</v>
      </c>
      <c r="AE137" s="118">
        <v>0</v>
      </c>
      <c r="AF137" s="118">
        <v>0</v>
      </c>
      <c r="AG137" s="118">
        <v>0</v>
      </c>
      <c r="AH137" s="118">
        <v>0</v>
      </c>
      <c r="AI137" s="118">
        <v>0</v>
      </c>
      <c r="AJ137" s="118"/>
      <c r="AK137" s="118"/>
      <c r="AL137" s="118"/>
      <c r="AM137" s="74">
        <f>'البيان النهائى '!AD134</f>
        <v>11.666666666666666</v>
      </c>
      <c r="AN137" s="75"/>
      <c r="AO137" s="76"/>
      <c r="AP137" s="76"/>
      <c r="AQ137" s="76"/>
      <c r="AR137" s="76">
        <f>'السلف الأجمالية'!E134</f>
        <v>0</v>
      </c>
      <c r="AS137" s="76"/>
      <c r="AT137" s="76"/>
      <c r="AU137" s="87">
        <v>1150</v>
      </c>
      <c r="AV137" s="69"/>
      <c r="AW137" s="69"/>
      <c r="AX137" s="70"/>
      <c r="AY137" s="69"/>
      <c r="AZ137" s="71">
        <f>'كشف المرتبات'!AN132</f>
        <v>447.22222222222229</v>
      </c>
      <c r="BA137" s="99">
        <f>'البيان النهائى '!F134</f>
        <v>-16.333333333333336</v>
      </c>
      <c r="BB137" s="83">
        <f>'البيان النهائى '!R134</f>
        <v>1.6666666666666667</v>
      </c>
      <c r="BC137" s="84">
        <f>'البيان النهائى '!E134</f>
        <v>10</v>
      </c>
      <c r="BD137" s="111">
        <f t="shared" si="2"/>
        <v>-4.6666666666666696</v>
      </c>
      <c r="BE137" s="111">
        <f t="shared" si="3"/>
        <v>38.333333333333336</v>
      </c>
    </row>
    <row r="138" spans="4:57" ht="31.5" customHeight="1" thickBot="1" x14ac:dyDescent="0.25">
      <c r="D138" s="239">
        <v>123</v>
      </c>
      <c r="E138" s="116">
        <v>296</v>
      </c>
      <c r="F138" s="116" t="s">
        <v>226</v>
      </c>
      <c r="G138" s="131" t="s">
        <v>104</v>
      </c>
      <c r="H138" s="118" t="s">
        <v>17</v>
      </c>
      <c r="I138" s="118" t="s">
        <v>17</v>
      </c>
      <c r="J138" s="118">
        <v>0</v>
      </c>
      <c r="K138" s="118">
        <v>-40</v>
      </c>
      <c r="L138" s="118" t="s">
        <v>17</v>
      </c>
      <c r="M138" s="118">
        <f>5*60</f>
        <v>300</v>
      </c>
      <c r="N138" s="118">
        <v>0</v>
      </c>
      <c r="O138" s="118">
        <v>0</v>
      </c>
      <c r="P138" s="118" t="s">
        <v>17</v>
      </c>
      <c r="Q138" s="118" t="s">
        <v>17</v>
      </c>
      <c r="R138" s="118">
        <v>0</v>
      </c>
      <c r="S138" s="118">
        <v>0</v>
      </c>
      <c r="T138" s="118">
        <v>0</v>
      </c>
      <c r="U138" s="118">
        <v>0</v>
      </c>
      <c r="V138" s="118">
        <v>0</v>
      </c>
      <c r="W138" s="118">
        <v>0</v>
      </c>
      <c r="X138" s="118">
        <v>0</v>
      </c>
      <c r="Y138" s="118">
        <v>0</v>
      </c>
      <c r="Z138" s="118">
        <v>0</v>
      </c>
      <c r="AA138" s="118">
        <v>0</v>
      </c>
      <c r="AB138" s="118">
        <v>0</v>
      </c>
      <c r="AC138" s="118">
        <v>0</v>
      </c>
      <c r="AD138" s="118">
        <v>0</v>
      </c>
      <c r="AE138" s="118">
        <v>0</v>
      </c>
      <c r="AF138" s="118">
        <v>0</v>
      </c>
      <c r="AG138" s="118">
        <v>0</v>
      </c>
      <c r="AH138" s="118">
        <v>0</v>
      </c>
      <c r="AI138" s="118">
        <v>0</v>
      </c>
      <c r="AJ138" s="118"/>
      <c r="AK138" s="118"/>
      <c r="AL138" s="118"/>
      <c r="AM138" s="74">
        <f>'البيان النهائى '!AD135</f>
        <v>8.7916666666666661</v>
      </c>
      <c r="AN138" s="75"/>
      <c r="AO138" s="76"/>
      <c r="AP138" s="76"/>
      <c r="AQ138" s="76"/>
      <c r="AR138" s="76">
        <f>'السلف الأجمالية'!E135</f>
        <v>0</v>
      </c>
      <c r="AS138" s="76"/>
      <c r="AT138" s="76"/>
      <c r="AU138" s="87">
        <v>1400</v>
      </c>
      <c r="AV138" s="69"/>
      <c r="AW138" s="69"/>
      <c r="AX138" s="70"/>
      <c r="AY138" s="69"/>
      <c r="AZ138" s="71">
        <f>'كشف المرتبات'!AN133</f>
        <v>406.3888888888888</v>
      </c>
      <c r="BA138" s="99">
        <f>'البيان النهائى '!F135</f>
        <v>-19.833333333333336</v>
      </c>
      <c r="BB138" s="83">
        <f>'البيان النهائى '!R135</f>
        <v>1.1666666666666667</v>
      </c>
      <c r="BC138" s="84">
        <f>'البيان النهائى '!E135</f>
        <v>7</v>
      </c>
      <c r="BD138" s="111">
        <f t="shared" si="2"/>
        <v>-11.66666666666667</v>
      </c>
      <c r="BE138" s="111">
        <f t="shared" si="3"/>
        <v>46.666666666666664</v>
      </c>
    </row>
    <row r="139" spans="4:57" ht="31.5" customHeight="1" thickBot="1" x14ac:dyDescent="0.25">
      <c r="D139" s="239">
        <v>124</v>
      </c>
      <c r="E139" s="240">
        <v>259</v>
      </c>
      <c r="F139" s="116" t="s">
        <v>174</v>
      </c>
      <c r="G139" s="131" t="s">
        <v>104</v>
      </c>
      <c r="H139" s="118" t="s">
        <v>17</v>
      </c>
      <c r="I139" s="118" t="s">
        <v>17</v>
      </c>
      <c r="J139" s="118" t="s">
        <v>17</v>
      </c>
      <c r="K139" s="118">
        <v>0</v>
      </c>
      <c r="L139" s="118" t="s">
        <v>17</v>
      </c>
      <c r="M139" s="118">
        <f>6*60</f>
        <v>360</v>
      </c>
      <c r="N139" s="118" t="s">
        <v>17</v>
      </c>
      <c r="O139" s="118" t="s">
        <v>17</v>
      </c>
      <c r="P139" s="118" t="s">
        <v>17</v>
      </c>
      <c r="Q139" s="118" t="s">
        <v>17</v>
      </c>
      <c r="R139" s="118" t="s">
        <v>17</v>
      </c>
      <c r="S139" s="118">
        <v>0</v>
      </c>
      <c r="T139" s="118">
        <v>0</v>
      </c>
      <c r="U139" s="118">
        <v>0</v>
      </c>
      <c r="V139" s="118">
        <v>0</v>
      </c>
      <c r="W139" s="118">
        <v>0</v>
      </c>
      <c r="X139" s="118">
        <v>0</v>
      </c>
      <c r="Y139" s="118">
        <v>0</v>
      </c>
      <c r="Z139" s="118">
        <v>0</v>
      </c>
      <c r="AA139" s="118">
        <v>0</v>
      </c>
      <c r="AB139" s="118">
        <v>0</v>
      </c>
      <c r="AC139" s="118">
        <v>0</v>
      </c>
      <c r="AD139" s="118">
        <v>0</v>
      </c>
      <c r="AE139" s="118">
        <v>0</v>
      </c>
      <c r="AF139" s="118">
        <v>0</v>
      </c>
      <c r="AG139" s="118">
        <v>0</v>
      </c>
      <c r="AH139" s="118">
        <v>0</v>
      </c>
      <c r="AI139" s="118">
        <v>0</v>
      </c>
      <c r="AJ139" s="118"/>
      <c r="AK139" s="118"/>
      <c r="AL139" s="118"/>
      <c r="AM139" s="74">
        <f>'البيان النهائى '!AD136</f>
        <v>12.416666666666666</v>
      </c>
      <c r="AN139" s="75"/>
      <c r="AO139" s="76"/>
      <c r="AP139" s="76"/>
      <c r="AQ139" s="76"/>
      <c r="AR139" s="76">
        <f>'السلف الأجمالية'!E136</f>
        <v>0</v>
      </c>
      <c r="AS139" s="76"/>
      <c r="AT139" s="76"/>
      <c r="AU139" s="87">
        <v>1600</v>
      </c>
      <c r="AV139" s="69"/>
      <c r="AW139" s="69"/>
      <c r="AX139" s="70"/>
      <c r="AY139" s="69"/>
      <c r="AZ139" s="71">
        <f>'كشف المرتبات'!AN134</f>
        <v>662.22222222222229</v>
      </c>
      <c r="BA139" s="99">
        <f>'البيان النهائى '!F136</f>
        <v>-16.333333333333336</v>
      </c>
      <c r="BB139" s="83">
        <f>'البيان النهائى '!R136</f>
        <v>1.6666666666666667</v>
      </c>
      <c r="BC139" s="84">
        <f>'البيان النهائى '!E136</f>
        <v>10</v>
      </c>
      <c r="BD139" s="111">
        <f t="shared" si="2"/>
        <v>-4.6666666666666696</v>
      </c>
      <c r="BE139" s="111">
        <f t="shared" si="3"/>
        <v>53.333333333333336</v>
      </c>
    </row>
    <row r="140" spans="4:57" ht="31.5" customHeight="1" thickBot="1" x14ac:dyDescent="0.25">
      <c r="D140" s="239">
        <v>125</v>
      </c>
      <c r="E140" s="240">
        <v>553</v>
      </c>
      <c r="F140" s="120" t="s">
        <v>324</v>
      </c>
      <c r="G140" s="132" t="s">
        <v>193</v>
      </c>
      <c r="H140" s="118" t="s">
        <v>17</v>
      </c>
      <c r="I140" s="118" t="s">
        <v>17</v>
      </c>
      <c r="J140" s="118">
        <v>0</v>
      </c>
      <c r="K140" s="118" t="s">
        <v>17</v>
      </c>
      <c r="L140" s="118" t="s">
        <v>17</v>
      </c>
      <c r="M140" s="118" t="s">
        <v>17</v>
      </c>
      <c r="N140" s="118">
        <v>0</v>
      </c>
      <c r="O140" s="118">
        <v>0</v>
      </c>
      <c r="P140" s="118">
        <v>0</v>
      </c>
      <c r="Q140" s="118">
        <v>0</v>
      </c>
      <c r="R140" s="118">
        <v>0</v>
      </c>
      <c r="S140" s="118">
        <v>0</v>
      </c>
      <c r="T140" s="118">
        <v>0</v>
      </c>
      <c r="U140" s="118">
        <v>0</v>
      </c>
      <c r="V140" s="118">
        <v>0</v>
      </c>
      <c r="W140" s="118">
        <v>0</v>
      </c>
      <c r="X140" s="118">
        <v>0</v>
      </c>
      <c r="Y140" s="118">
        <v>0</v>
      </c>
      <c r="Z140" s="118">
        <v>0</v>
      </c>
      <c r="AA140" s="118">
        <v>0</v>
      </c>
      <c r="AB140" s="118">
        <v>0</v>
      </c>
      <c r="AC140" s="118">
        <v>0</v>
      </c>
      <c r="AD140" s="118">
        <v>0</v>
      </c>
      <c r="AE140" s="118">
        <v>0</v>
      </c>
      <c r="AF140" s="118">
        <v>0</v>
      </c>
      <c r="AG140" s="118">
        <v>0</v>
      </c>
      <c r="AH140" s="118">
        <v>0</v>
      </c>
      <c r="AI140" s="118">
        <v>0</v>
      </c>
      <c r="AJ140" s="118"/>
      <c r="AK140" s="118"/>
      <c r="AL140" s="118"/>
      <c r="AM140" s="74">
        <f>'البيان النهائى '!AD137</f>
        <v>5.833333333333333</v>
      </c>
      <c r="AN140" s="75"/>
      <c r="AO140" s="76"/>
      <c r="AP140" s="76"/>
      <c r="AQ140" s="76"/>
      <c r="AR140" s="76">
        <f>'السلف الأجمالية'!E137</f>
        <v>0</v>
      </c>
      <c r="AS140" s="76"/>
      <c r="AT140" s="76"/>
      <c r="AU140" s="87">
        <v>1400</v>
      </c>
      <c r="AV140" s="69"/>
      <c r="AW140" s="69"/>
      <c r="AX140" s="70"/>
      <c r="AY140" s="69"/>
      <c r="AZ140" s="71">
        <f>'كشف المرتبات'!AN135</f>
        <v>272.22222222222217</v>
      </c>
      <c r="BA140" s="99">
        <f>'البيان النهائى '!F137</f>
        <v>-22.166666666666668</v>
      </c>
      <c r="BB140" s="83">
        <f>'البيان النهائى '!R137</f>
        <v>0.83333333333333337</v>
      </c>
      <c r="BC140" s="84">
        <f>'البيان النهائى '!E137</f>
        <v>5</v>
      </c>
      <c r="BD140" s="111">
        <f t="shared" si="2"/>
        <v>-16.333333333333336</v>
      </c>
      <c r="BE140" s="111">
        <f t="shared" si="3"/>
        <v>46.666666666666664</v>
      </c>
    </row>
    <row r="141" spans="4:57" ht="31.5" customHeight="1" thickBot="1" x14ac:dyDescent="0.25">
      <c r="D141" s="239">
        <v>126</v>
      </c>
      <c r="E141" s="116">
        <v>275</v>
      </c>
      <c r="F141" s="116" t="s">
        <v>87</v>
      </c>
      <c r="G141" s="121" t="s">
        <v>108</v>
      </c>
      <c r="H141" s="118" t="s">
        <v>17</v>
      </c>
      <c r="I141" s="118">
        <v>-60</v>
      </c>
      <c r="J141" s="118">
        <v>0</v>
      </c>
      <c r="K141" s="118" t="s">
        <v>17</v>
      </c>
      <c r="L141" s="118" t="s">
        <v>17</v>
      </c>
      <c r="M141" s="118">
        <f>4*60</f>
        <v>240</v>
      </c>
      <c r="N141" s="118">
        <v>0</v>
      </c>
      <c r="O141" s="118" t="s">
        <v>17</v>
      </c>
      <c r="P141" s="118">
        <v>0</v>
      </c>
      <c r="Q141" s="118" t="s">
        <v>17</v>
      </c>
      <c r="R141" s="118" t="s">
        <v>17</v>
      </c>
      <c r="S141" s="118">
        <v>0</v>
      </c>
      <c r="T141" s="118">
        <v>0</v>
      </c>
      <c r="U141" s="118">
        <v>0</v>
      </c>
      <c r="V141" s="118">
        <v>0</v>
      </c>
      <c r="W141" s="118">
        <v>0</v>
      </c>
      <c r="X141" s="118">
        <v>0</v>
      </c>
      <c r="Y141" s="118">
        <v>0</v>
      </c>
      <c r="Z141" s="118">
        <v>0</v>
      </c>
      <c r="AA141" s="118">
        <v>0</v>
      </c>
      <c r="AB141" s="118">
        <v>0</v>
      </c>
      <c r="AC141" s="118">
        <v>0</v>
      </c>
      <c r="AD141" s="118">
        <v>0</v>
      </c>
      <c r="AE141" s="118">
        <v>0</v>
      </c>
      <c r="AF141" s="118">
        <v>0</v>
      </c>
      <c r="AG141" s="118">
        <v>0</v>
      </c>
      <c r="AH141" s="118">
        <v>0</v>
      </c>
      <c r="AI141" s="118">
        <v>0</v>
      </c>
      <c r="AJ141" s="118"/>
      <c r="AK141" s="118"/>
      <c r="AL141" s="118"/>
      <c r="AM141" s="74">
        <f>'البيان النهائى '!AD138</f>
        <v>9.8333333333333339</v>
      </c>
      <c r="AN141" s="75"/>
      <c r="AO141" s="76"/>
      <c r="AP141" s="76"/>
      <c r="AQ141" s="76"/>
      <c r="AR141" s="76">
        <f>'السلف الأجمالية'!E138</f>
        <v>0</v>
      </c>
      <c r="AS141" s="76"/>
      <c r="AT141" s="76"/>
      <c r="AU141" s="87">
        <v>2300</v>
      </c>
      <c r="AV141" s="69"/>
      <c r="AW141" s="69"/>
      <c r="AX141" s="70"/>
      <c r="AY141" s="69"/>
      <c r="AZ141" s="71">
        <f>'كشف المرتبات'!AN136</f>
        <v>744.30555555555554</v>
      </c>
      <c r="BA141" s="99">
        <f>'البيان النهائى '!F138</f>
        <v>-18.666666666666664</v>
      </c>
      <c r="BB141" s="83">
        <f>'البيان النهائى '!R138</f>
        <v>1.3333333333333333</v>
      </c>
      <c r="BC141" s="84">
        <f>'البيان النهائى '!E138</f>
        <v>8</v>
      </c>
      <c r="BD141" s="111">
        <f t="shared" si="2"/>
        <v>-9.3333333333333304</v>
      </c>
      <c r="BE141" s="111">
        <f t="shared" si="3"/>
        <v>76.666666666666671</v>
      </c>
    </row>
    <row r="142" spans="4:57" ht="31.5" customHeight="1" thickBot="1" x14ac:dyDescent="0.25">
      <c r="D142" s="239">
        <v>127</v>
      </c>
      <c r="E142" s="116">
        <v>344</v>
      </c>
      <c r="F142" s="116" t="s">
        <v>207</v>
      </c>
      <c r="G142" s="121" t="s">
        <v>108</v>
      </c>
      <c r="H142" s="118">
        <f>-6*60</f>
        <v>-360</v>
      </c>
      <c r="I142" s="118">
        <v>0</v>
      </c>
      <c r="J142" s="118" t="s">
        <v>17</v>
      </c>
      <c r="K142" s="118">
        <v>0</v>
      </c>
      <c r="L142" s="118" t="s">
        <v>17</v>
      </c>
      <c r="M142" s="118">
        <f>4*60</f>
        <v>240</v>
      </c>
      <c r="N142" s="118">
        <v>0</v>
      </c>
      <c r="O142" s="118">
        <v>0</v>
      </c>
      <c r="P142" s="118">
        <v>0</v>
      </c>
      <c r="Q142" s="118" t="s">
        <v>17</v>
      </c>
      <c r="R142" s="118" t="s">
        <v>17</v>
      </c>
      <c r="S142" s="118">
        <v>0</v>
      </c>
      <c r="T142" s="118">
        <v>0</v>
      </c>
      <c r="U142" s="118">
        <v>0</v>
      </c>
      <c r="V142" s="118">
        <v>0</v>
      </c>
      <c r="W142" s="118">
        <v>0</v>
      </c>
      <c r="X142" s="118">
        <v>0</v>
      </c>
      <c r="Y142" s="118">
        <v>0</v>
      </c>
      <c r="Z142" s="118">
        <v>0</v>
      </c>
      <c r="AA142" s="118">
        <v>0</v>
      </c>
      <c r="AB142" s="118">
        <v>0</v>
      </c>
      <c r="AC142" s="118">
        <v>0</v>
      </c>
      <c r="AD142" s="118">
        <v>0</v>
      </c>
      <c r="AE142" s="118">
        <v>0</v>
      </c>
      <c r="AF142" s="118">
        <v>0</v>
      </c>
      <c r="AG142" s="118">
        <v>0</v>
      </c>
      <c r="AH142" s="118">
        <v>0</v>
      </c>
      <c r="AI142" s="118">
        <v>0</v>
      </c>
      <c r="AJ142" s="118"/>
      <c r="AK142" s="118"/>
      <c r="AL142" s="118"/>
      <c r="AM142" s="74">
        <f>'البيان النهائى '!AD139</f>
        <v>7.5</v>
      </c>
      <c r="AN142" s="75"/>
      <c r="AO142" s="76"/>
      <c r="AP142" s="76"/>
      <c r="AQ142" s="76"/>
      <c r="AR142" s="76">
        <f>'السلف الأجمالية'!E139</f>
        <v>0</v>
      </c>
      <c r="AS142" s="76"/>
      <c r="AT142" s="76"/>
      <c r="AU142" s="87">
        <v>2650</v>
      </c>
      <c r="AV142" s="69"/>
      <c r="AW142" s="69"/>
      <c r="AX142" s="70"/>
      <c r="AY142" s="69"/>
      <c r="AZ142" s="71">
        <f>'كشف المرتبات'!AN137</f>
        <v>596.25</v>
      </c>
      <c r="BA142" s="99">
        <f>'البيان النهائى '!F139</f>
        <v>-21</v>
      </c>
      <c r="BB142" s="83">
        <f>'البيان النهائى '!R139</f>
        <v>1</v>
      </c>
      <c r="BC142" s="84">
        <f>'البيان النهائى '!E139</f>
        <v>6</v>
      </c>
      <c r="BD142" s="111">
        <f t="shared" si="2"/>
        <v>-14</v>
      </c>
      <c r="BE142" s="111">
        <f t="shared" si="3"/>
        <v>88.333333333333329</v>
      </c>
    </row>
    <row r="143" spans="4:57" ht="31.5" customHeight="1" thickBot="1" x14ac:dyDescent="0.25">
      <c r="D143" s="239">
        <v>128</v>
      </c>
      <c r="E143" s="116">
        <v>274</v>
      </c>
      <c r="F143" s="116" t="s">
        <v>187</v>
      </c>
      <c r="G143" s="121" t="s">
        <v>105</v>
      </c>
      <c r="H143" s="118">
        <f>8*60</f>
        <v>480</v>
      </c>
      <c r="I143" s="118">
        <f>8*60</f>
        <v>480</v>
      </c>
      <c r="J143" s="118">
        <f>8*60</f>
        <v>480</v>
      </c>
      <c r="K143" s="118">
        <f>8*60</f>
        <v>480</v>
      </c>
      <c r="L143" s="118">
        <f>8*60</f>
        <v>480</v>
      </c>
      <c r="M143" s="118">
        <f>4*60</f>
        <v>240</v>
      </c>
      <c r="N143" s="118">
        <f>4*60</f>
        <v>240</v>
      </c>
      <c r="O143" s="118">
        <f>8*60</f>
        <v>480</v>
      </c>
      <c r="P143" s="118">
        <f>8*60</f>
        <v>480</v>
      </c>
      <c r="Q143" s="118">
        <f>8*60</f>
        <v>480</v>
      </c>
      <c r="R143" s="118">
        <f>8*60</f>
        <v>480</v>
      </c>
      <c r="S143" s="118">
        <v>0</v>
      </c>
      <c r="T143" s="118">
        <v>0</v>
      </c>
      <c r="U143" s="118">
        <v>0</v>
      </c>
      <c r="V143" s="118">
        <v>0</v>
      </c>
      <c r="W143" s="118">
        <v>0</v>
      </c>
      <c r="X143" s="118">
        <v>0</v>
      </c>
      <c r="Y143" s="118">
        <v>0</v>
      </c>
      <c r="Z143" s="118">
        <v>0</v>
      </c>
      <c r="AA143" s="118">
        <v>0</v>
      </c>
      <c r="AB143" s="118">
        <v>0</v>
      </c>
      <c r="AC143" s="118">
        <v>0</v>
      </c>
      <c r="AD143" s="118">
        <v>0</v>
      </c>
      <c r="AE143" s="118">
        <v>0</v>
      </c>
      <c r="AF143" s="118">
        <v>0</v>
      </c>
      <c r="AG143" s="118">
        <v>0</v>
      </c>
      <c r="AH143" s="118">
        <v>0</v>
      </c>
      <c r="AI143" s="118">
        <v>0</v>
      </c>
      <c r="AJ143" s="118"/>
      <c r="AK143" s="118"/>
      <c r="AL143" s="118"/>
      <c r="AM143" s="74">
        <f>'البيان النهائى '!AD140</f>
        <v>22.833333333333332</v>
      </c>
      <c r="AN143" s="75"/>
      <c r="AO143" s="76"/>
      <c r="AP143" s="76"/>
      <c r="AQ143" s="76"/>
      <c r="AR143" s="76">
        <f>'السلف الأجمالية'!E140</f>
        <v>0</v>
      </c>
      <c r="AS143" s="76"/>
      <c r="AT143" s="76"/>
      <c r="AU143" s="87">
        <v>1667</v>
      </c>
      <c r="AV143" s="69"/>
      <c r="AW143" s="69"/>
      <c r="AX143" s="70"/>
      <c r="AY143" s="69"/>
      <c r="AZ143" s="71">
        <f>'كشف المرتبات'!AN138</f>
        <v>1268.7722222222224</v>
      </c>
      <c r="BA143" s="99">
        <f>'البيان النهائى '!F140</f>
        <v>-15.166666666666666</v>
      </c>
      <c r="BB143" s="83">
        <f>'البيان النهائى '!R140</f>
        <v>1.8333333333333333</v>
      </c>
      <c r="BC143" s="84">
        <f>'البيان النهائى '!E140</f>
        <v>11</v>
      </c>
      <c r="BD143" s="111">
        <f t="shared" si="2"/>
        <v>-2.3333333333333321</v>
      </c>
      <c r="BE143" s="111">
        <f t="shared" si="3"/>
        <v>55.56666666666667</v>
      </c>
    </row>
    <row r="144" spans="4:57" ht="31.5" customHeight="1" thickBot="1" x14ac:dyDescent="0.25">
      <c r="D144" s="239">
        <v>129</v>
      </c>
      <c r="E144" s="116">
        <v>381</v>
      </c>
      <c r="F144" s="116" t="s">
        <v>209</v>
      </c>
      <c r="G144" s="121" t="s">
        <v>105</v>
      </c>
      <c r="H144" s="118">
        <v>0</v>
      </c>
      <c r="I144" s="118" t="s">
        <v>17</v>
      </c>
      <c r="J144" s="118" t="s">
        <v>17</v>
      </c>
      <c r="K144" s="118">
        <v>0</v>
      </c>
      <c r="L144" s="118" t="s">
        <v>17</v>
      </c>
      <c r="M144" s="118">
        <f>4*60</f>
        <v>240</v>
      </c>
      <c r="N144" s="118">
        <v>0</v>
      </c>
      <c r="O144" s="118">
        <v>0</v>
      </c>
      <c r="P144" s="118">
        <v>0</v>
      </c>
      <c r="Q144" s="118">
        <v>0</v>
      </c>
      <c r="R144" s="118">
        <v>0</v>
      </c>
      <c r="S144" s="118">
        <v>0</v>
      </c>
      <c r="T144" s="118">
        <v>0</v>
      </c>
      <c r="U144" s="118">
        <v>0</v>
      </c>
      <c r="V144" s="118">
        <v>0</v>
      </c>
      <c r="W144" s="118">
        <v>0</v>
      </c>
      <c r="X144" s="118">
        <v>0</v>
      </c>
      <c r="Y144" s="118">
        <v>0</v>
      </c>
      <c r="Z144" s="118">
        <v>0</v>
      </c>
      <c r="AA144" s="118">
        <v>0</v>
      </c>
      <c r="AB144" s="118">
        <v>0</v>
      </c>
      <c r="AC144" s="118">
        <v>0</v>
      </c>
      <c r="AD144" s="118">
        <v>0</v>
      </c>
      <c r="AE144" s="118">
        <v>0</v>
      </c>
      <c r="AF144" s="118">
        <v>0</v>
      </c>
      <c r="AG144" s="118">
        <v>0</v>
      </c>
      <c r="AH144" s="118">
        <v>0</v>
      </c>
      <c r="AI144" s="118">
        <v>0</v>
      </c>
      <c r="AJ144" s="118"/>
      <c r="AK144" s="118"/>
      <c r="AL144" s="118"/>
      <c r="AM144" s="74">
        <f>'البيان النهائى '!AD141</f>
        <v>5.166666666666667</v>
      </c>
      <c r="AN144" s="75"/>
      <c r="AO144" s="76"/>
      <c r="AP144" s="76"/>
      <c r="AQ144" s="76"/>
      <c r="AR144" s="76">
        <f>'السلف الأجمالية'!E141</f>
        <v>0</v>
      </c>
      <c r="AS144" s="76"/>
      <c r="AT144" s="76"/>
      <c r="AU144" s="87">
        <v>1400</v>
      </c>
      <c r="AV144" s="69"/>
      <c r="AW144" s="69"/>
      <c r="AX144" s="70"/>
      <c r="AY144" s="69"/>
      <c r="AZ144" s="71">
        <f>'كشف المرتبات'!AN139</f>
        <v>241.11111111111109</v>
      </c>
      <c r="BA144" s="99">
        <f>'البيان النهائى '!F141</f>
        <v>-23.333333333333332</v>
      </c>
      <c r="BB144" s="83">
        <f>'البيان النهائى '!R141</f>
        <v>0.66666666666666663</v>
      </c>
      <c r="BC144" s="84">
        <f>'البيان النهائى '!E141</f>
        <v>4</v>
      </c>
      <c r="BD144" s="111">
        <f t="shared" si="2"/>
        <v>-18.666666666666664</v>
      </c>
      <c r="BE144" s="111">
        <f t="shared" si="3"/>
        <v>46.666666666666664</v>
      </c>
    </row>
    <row r="145" spans="4:57" ht="31.5" customHeight="1" thickBot="1" x14ac:dyDescent="0.25">
      <c r="D145" s="239">
        <v>130</v>
      </c>
      <c r="E145" s="116">
        <v>276</v>
      </c>
      <c r="F145" s="116" t="s">
        <v>188</v>
      </c>
      <c r="G145" s="121" t="s">
        <v>105</v>
      </c>
      <c r="H145" s="118">
        <v>0</v>
      </c>
      <c r="I145" s="118">
        <v>0</v>
      </c>
      <c r="J145" s="118">
        <v>0</v>
      </c>
      <c r="K145" s="118">
        <v>0</v>
      </c>
      <c r="L145" s="118">
        <v>0</v>
      </c>
      <c r="M145" s="118">
        <v>0</v>
      </c>
      <c r="N145" s="118">
        <v>0</v>
      </c>
      <c r="O145" s="118" t="s">
        <v>17</v>
      </c>
      <c r="P145" s="118" t="s">
        <v>17</v>
      </c>
      <c r="Q145" s="118" t="s">
        <v>17</v>
      </c>
      <c r="R145" s="118" t="s">
        <v>17</v>
      </c>
      <c r="S145" s="118">
        <v>0</v>
      </c>
      <c r="T145" s="118">
        <v>0</v>
      </c>
      <c r="U145" s="118">
        <v>0</v>
      </c>
      <c r="V145" s="118">
        <v>0</v>
      </c>
      <c r="W145" s="118">
        <v>0</v>
      </c>
      <c r="X145" s="118">
        <v>0</v>
      </c>
      <c r="Y145" s="118">
        <v>0</v>
      </c>
      <c r="Z145" s="118">
        <v>0</v>
      </c>
      <c r="AA145" s="118">
        <v>0</v>
      </c>
      <c r="AB145" s="118">
        <v>0</v>
      </c>
      <c r="AC145" s="118">
        <v>0</v>
      </c>
      <c r="AD145" s="118">
        <v>0</v>
      </c>
      <c r="AE145" s="118">
        <v>0</v>
      </c>
      <c r="AF145" s="118">
        <v>0</v>
      </c>
      <c r="AG145" s="118">
        <v>0</v>
      </c>
      <c r="AH145" s="118">
        <v>0</v>
      </c>
      <c r="AI145" s="118">
        <v>0</v>
      </c>
      <c r="AJ145" s="118"/>
      <c r="AK145" s="118"/>
      <c r="AL145" s="118"/>
      <c r="AM145" s="74">
        <f>'البيان النهائى '!AD142</f>
        <v>4.666666666666667</v>
      </c>
      <c r="AN145" s="75"/>
      <c r="AO145" s="76"/>
      <c r="AP145" s="76"/>
      <c r="AQ145" s="76"/>
      <c r="AR145" s="76">
        <f>'السلف الأجمالية'!E142</f>
        <v>0</v>
      </c>
      <c r="AS145" s="76"/>
      <c r="AT145" s="76"/>
      <c r="AU145" s="87">
        <v>1650</v>
      </c>
      <c r="AV145" s="69"/>
      <c r="AW145" s="69"/>
      <c r="AX145" s="70"/>
      <c r="AY145" s="69"/>
      <c r="AZ145" s="71">
        <f>'كشف المرتبات'!AN140</f>
        <v>256.66666666666669</v>
      </c>
      <c r="BA145" s="99">
        <f>'البيان النهائى '!F142</f>
        <v>-23.333333333333332</v>
      </c>
      <c r="BB145" s="83">
        <f>'البيان النهائى '!R142</f>
        <v>0.66666666666666663</v>
      </c>
      <c r="BC145" s="84">
        <f>'البيان النهائى '!E142</f>
        <v>4</v>
      </c>
      <c r="BD145" s="111">
        <f t="shared" ref="BD145:BD208" si="4">BC145+BB145+BA145</f>
        <v>-18.666666666666664</v>
      </c>
      <c r="BE145" s="111">
        <f t="shared" ref="BE145:BE208" si="5">AU145/30</f>
        <v>55</v>
      </c>
    </row>
    <row r="146" spans="4:57" ht="31.5" customHeight="1" thickBot="1" x14ac:dyDescent="0.25">
      <c r="D146" s="239">
        <v>131</v>
      </c>
      <c r="E146" s="116">
        <v>278</v>
      </c>
      <c r="F146" s="116" t="s">
        <v>189</v>
      </c>
      <c r="G146" s="121" t="s">
        <v>105</v>
      </c>
      <c r="H146" s="118">
        <v>0</v>
      </c>
      <c r="I146" s="118" t="s">
        <v>17</v>
      </c>
      <c r="J146" s="118" t="s">
        <v>17</v>
      </c>
      <c r="K146" s="118" t="s">
        <v>17</v>
      </c>
      <c r="L146" s="118" t="s">
        <v>17</v>
      </c>
      <c r="M146" s="118" t="s">
        <v>17</v>
      </c>
      <c r="N146" s="118">
        <v>0</v>
      </c>
      <c r="O146" s="118" t="s">
        <v>17</v>
      </c>
      <c r="P146" s="118" t="s">
        <v>17</v>
      </c>
      <c r="Q146" s="118" t="s">
        <v>17</v>
      </c>
      <c r="R146" s="118" t="s">
        <v>17</v>
      </c>
      <c r="S146" s="118">
        <v>0</v>
      </c>
      <c r="T146" s="118">
        <v>0</v>
      </c>
      <c r="U146" s="118">
        <v>0</v>
      </c>
      <c r="V146" s="118">
        <v>0</v>
      </c>
      <c r="W146" s="118">
        <v>0</v>
      </c>
      <c r="X146" s="118">
        <v>0</v>
      </c>
      <c r="Y146" s="118">
        <v>0</v>
      </c>
      <c r="Z146" s="118">
        <v>0</v>
      </c>
      <c r="AA146" s="118">
        <v>0</v>
      </c>
      <c r="AB146" s="118">
        <v>0</v>
      </c>
      <c r="AC146" s="118">
        <v>0</v>
      </c>
      <c r="AD146" s="118">
        <v>0</v>
      </c>
      <c r="AE146" s="118">
        <v>0</v>
      </c>
      <c r="AF146" s="118">
        <v>0</v>
      </c>
      <c r="AG146" s="118">
        <v>0</v>
      </c>
      <c r="AH146" s="118">
        <v>0</v>
      </c>
      <c r="AI146" s="118">
        <v>0</v>
      </c>
      <c r="AJ146" s="118"/>
      <c r="AK146" s="118"/>
      <c r="AL146" s="118"/>
      <c r="AM146" s="74">
        <f>'البيان النهائى '!AD143</f>
        <v>10.5</v>
      </c>
      <c r="AN146" s="75"/>
      <c r="AO146" s="76"/>
      <c r="AP146" s="76"/>
      <c r="AQ146" s="76"/>
      <c r="AR146" s="76">
        <f>'السلف الأجمالية'!E143</f>
        <v>0</v>
      </c>
      <c r="AS146" s="76"/>
      <c r="AT146" s="76"/>
      <c r="AU146" s="87">
        <v>1500</v>
      </c>
      <c r="AV146" s="69"/>
      <c r="AW146" s="69"/>
      <c r="AX146" s="70"/>
      <c r="AY146" s="69"/>
      <c r="AZ146" s="71">
        <f>'كشف المرتبات'!AN141</f>
        <v>525</v>
      </c>
      <c r="BA146" s="99">
        <f>'البيان النهائى '!F143</f>
        <v>-17.5</v>
      </c>
      <c r="BB146" s="83">
        <f>'البيان النهائى '!R143</f>
        <v>1.5</v>
      </c>
      <c r="BC146" s="84">
        <f>'البيان النهائى '!E143</f>
        <v>9</v>
      </c>
      <c r="BD146" s="111">
        <f t="shared" si="4"/>
        <v>-7</v>
      </c>
      <c r="BE146" s="111">
        <f t="shared" si="5"/>
        <v>50</v>
      </c>
    </row>
    <row r="147" spans="4:57" ht="31.5" customHeight="1" thickBot="1" x14ac:dyDescent="0.25">
      <c r="D147" s="239">
        <v>132</v>
      </c>
      <c r="E147" s="116">
        <v>513</v>
      </c>
      <c r="F147" s="116" t="s">
        <v>217</v>
      </c>
      <c r="G147" s="121" t="s">
        <v>105</v>
      </c>
      <c r="H147" s="118" t="s">
        <v>17</v>
      </c>
      <c r="I147" s="118" t="s">
        <v>17</v>
      </c>
      <c r="J147" s="118" t="s">
        <v>17</v>
      </c>
      <c r="K147" s="118">
        <v>0</v>
      </c>
      <c r="L147" s="118" t="s">
        <v>17</v>
      </c>
      <c r="M147" s="118">
        <f>4*60</f>
        <v>240</v>
      </c>
      <c r="N147" s="118">
        <v>0</v>
      </c>
      <c r="O147" s="118" t="s">
        <v>17</v>
      </c>
      <c r="P147" s="118" t="s">
        <v>17</v>
      </c>
      <c r="Q147" s="118" t="s">
        <v>17</v>
      </c>
      <c r="R147" s="118">
        <f>-3*60</f>
        <v>-180</v>
      </c>
      <c r="S147" s="118">
        <v>0</v>
      </c>
      <c r="T147" s="118">
        <v>0</v>
      </c>
      <c r="U147" s="118">
        <v>0</v>
      </c>
      <c r="V147" s="118">
        <v>0</v>
      </c>
      <c r="W147" s="118">
        <v>0</v>
      </c>
      <c r="X147" s="118">
        <v>0</v>
      </c>
      <c r="Y147" s="118">
        <v>0</v>
      </c>
      <c r="Z147" s="118">
        <v>0</v>
      </c>
      <c r="AA147" s="118">
        <v>0</v>
      </c>
      <c r="AB147" s="118">
        <v>0</v>
      </c>
      <c r="AC147" s="118">
        <v>0</v>
      </c>
      <c r="AD147" s="118">
        <v>0</v>
      </c>
      <c r="AE147" s="118">
        <v>0</v>
      </c>
      <c r="AF147" s="118">
        <v>0</v>
      </c>
      <c r="AG147" s="118">
        <v>0</v>
      </c>
      <c r="AH147" s="118">
        <v>0</v>
      </c>
      <c r="AI147" s="118">
        <v>0</v>
      </c>
      <c r="AJ147" s="118"/>
      <c r="AK147" s="118"/>
      <c r="AL147" s="118"/>
      <c r="AM147" s="74">
        <f>'البيان النهائى '!AD144</f>
        <v>11</v>
      </c>
      <c r="AN147" s="75"/>
      <c r="AO147" s="76"/>
      <c r="AP147" s="76"/>
      <c r="AQ147" s="76"/>
      <c r="AR147" s="76">
        <f>'السلف الأجمالية'!E144</f>
        <v>0</v>
      </c>
      <c r="AS147" s="76"/>
      <c r="AT147" s="76"/>
      <c r="AU147" s="87">
        <v>1500</v>
      </c>
      <c r="AV147" s="69"/>
      <c r="AW147" s="69"/>
      <c r="AX147" s="70"/>
      <c r="AY147" s="69"/>
      <c r="AZ147" s="71">
        <f>'كشف المرتبات'!AN142</f>
        <v>531.25</v>
      </c>
      <c r="BA147" s="99">
        <f>'البيان النهائى '!F144</f>
        <v>-17.5</v>
      </c>
      <c r="BB147" s="83">
        <f>'البيان النهائى '!R144</f>
        <v>1.5</v>
      </c>
      <c r="BC147" s="84">
        <f>'البيان النهائى '!E144</f>
        <v>9</v>
      </c>
      <c r="BD147" s="111">
        <f t="shared" si="4"/>
        <v>-7</v>
      </c>
      <c r="BE147" s="111">
        <f t="shared" si="5"/>
        <v>50</v>
      </c>
    </row>
    <row r="148" spans="4:57" ht="31.5" customHeight="1" thickBot="1" x14ac:dyDescent="0.25">
      <c r="D148" s="239">
        <v>133</v>
      </c>
      <c r="E148" s="116">
        <v>280</v>
      </c>
      <c r="F148" s="116" t="s">
        <v>190</v>
      </c>
      <c r="G148" s="121" t="s">
        <v>105</v>
      </c>
      <c r="H148" s="118" t="s">
        <v>17</v>
      </c>
      <c r="I148" s="118" t="s">
        <v>17</v>
      </c>
      <c r="J148" s="118" t="s">
        <v>17</v>
      </c>
      <c r="K148" s="118" t="s">
        <v>17</v>
      </c>
      <c r="L148" s="118">
        <f>-3*60</f>
        <v>-180</v>
      </c>
      <c r="M148" s="118">
        <f>4*60</f>
        <v>240</v>
      </c>
      <c r="N148" s="118">
        <v>0</v>
      </c>
      <c r="O148" s="118">
        <v>0</v>
      </c>
      <c r="P148" s="118">
        <v>0</v>
      </c>
      <c r="Q148" s="118" t="s">
        <v>17</v>
      </c>
      <c r="R148" s="118">
        <v>0</v>
      </c>
      <c r="S148" s="118">
        <v>0</v>
      </c>
      <c r="T148" s="118">
        <v>0</v>
      </c>
      <c r="U148" s="118">
        <v>0</v>
      </c>
      <c r="V148" s="118">
        <v>0</v>
      </c>
      <c r="W148" s="118">
        <v>0</v>
      </c>
      <c r="X148" s="118">
        <v>0</v>
      </c>
      <c r="Y148" s="118">
        <v>0</v>
      </c>
      <c r="Z148" s="118">
        <v>0</v>
      </c>
      <c r="AA148" s="118">
        <v>0</v>
      </c>
      <c r="AB148" s="118">
        <v>0</v>
      </c>
      <c r="AC148" s="118">
        <v>0</v>
      </c>
      <c r="AD148" s="118">
        <v>0</v>
      </c>
      <c r="AE148" s="118">
        <v>0</v>
      </c>
      <c r="AF148" s="118">
        <v>0</v>
      </c>
      <c r="AG148" s="118">
        <v>0</v>
      </c>
      <c r="AH148" s="118">
        <v>0</v>
      </c>
      <c r="AI148" s="118">
        <v>0</v>
      </c>
      <c r="AJ148" s="118"/>
      <c r="AK148" s="118"/>
      <c r="AL148" s="118"/>
      <c r="AM148" s="74">
        <f>'البيان النهائى '!AD145</f>
        <v>8.6666666666666661</v>
      </c>
      <c r="AN148" s="75"/>
      <c r="AO148" s="76"/>
      <c r="AP148" s="76"/>
      <c r="AQ148" s="76"/>
      <c r="AR148" s="76">
        <f>'السلف الأجمالية'!E145</f>
        <v>0</v>
      </c>
      <c r="AS148" s="76"/>
      <c r="AT148" s="76"/>
      <c r="AU148" s="87">
        <v>1400</v>
      </c>
      <c r="AV148" s="69"/>
      <c r="AW148" s="69"/>
      <c r="AX148" s="70"/>
      <c r="AY148" s="69"/>
      <c r="AZ148" s="71">
        <f>'كشف المرتبات'!AN143</f>
        <v>386.9444444444444</v>
      </c>
      <c r="BA148" s="99">
        <f>'البيان النهائى '!F145</f>
        <v>-19.833333333333336</v>
      </c>
      <c r="BB148" s="83">
        <f>'البيان النهائى '!R145</f>
        <v>1.1666666666666667</v>
      </c>
      <c r="BC148" s="84">
        <f>'البيان النهائى '!E145</f>
        <v>7</v>
      </c>
      <c r="BD148" s="111">
        <f t="shared" si="4"/>
        <v>-11.66666666666667</v>
      </c>
      <c r="BE148" s="111">
        <f t="shared" si="5"/>
        <v>46.666666666666664</v>
      </c>
    </row>
    <row r="149" spans="4:57" ht="31.5" customHeight="1" thickBot="1" x14ac:dyDescent="0.25">
      <c r="D149" s="239">
        <v>134</v>
      </c>
      <c r="E149" s="116">
        <v>293</v>
      </c>
      <c r="F149" s="116" t="s">
        <v>201</v>
      </c>
      <c r="G149" s="121" t="s">
        <v>105</v>
      </c>
      <c r="H149" s="118">
        <v>0</v>
      </c>
      <c r="I149" s="118">
        <v>0</v>
      </c>
      <c r="J149" s="118">
        <v>0</v>
      </c>
      <c r="K149" s="118">
        <v>0</v>
      </c>
      <c r="L149" s="118">
        <v>0</v>
      </c>
      <c r="M149" s="118" t="s">
        <v>17</v>
      </c>
      <c r="N149" s="118">
        <v>0</v>
      </c>
      <c r="O149" s="118">
        <v>0</v>
      </c>
      <c r="P149" s="118">
        <v>0</v>
      </c>
      <c r="Q149" s="118">
        <v>0</v>
      </c>
      <c r="R149" s="118">
        <v>0</v>
      </c>
      <c r="S149" s="118">
        <v>0</v>
      </c>
      <c r="T149" s="118">
        <v>0</v>
      </c>
      <c r="U149" s="118">
        <v>0</v>
      </c>
      <c r="V149" s="118">
        <v>0</v>
      </c>
      <c r="W149" s="118">
        <v>0</v>
      </c>
      <c r="X149" s="118">
        <v>0</v>
      </c>
      <c r="Y149" s="118">
        <v>0</v>
      </c>
      <c r="Z149" s="118">
        <v>0</v>
      </c>
      <c r="AA149" s="118">
        <v>0</v>
      </c>
      <c r="AB149" s="118">
        <v>0</v>
      </c>
      <c r="AC149" s="118">
        <v>0</v>
      </c>
      <c r="AD149" s="118">
        <v>0</v>
      </c>
      <c r="AE149" s="118">
        <v>0</v>
      </c>
      <c r="AF149" s="118">
        <v>0</v>
      </c>
      <c r="AG149" s="118">
        <v>0</v>
      </c>
      <c r="AH149" s="118">
        <v>0</v>
      </c>
      <c r="AI149" s="118">
        <v>0</v>
      </c>
      <c r="AJ149" s="118"/>
      <c r="AK149" s="118"/>
      <c r="AL149" s="118"/>
      <c r="AM149" s="74">
        <f>'البيان النهائى '!AD146</f>
        <v>1.1666666666666667</v>
      </c>
      <c r="AN149" s="75"/>
      <c r="AO149" s="76"/>
      <c r="AP149" s="76"/>
      <c r="AQ149" s="76"/>
      <c r="AR149" s="76">
        <f>'السلف الأجمالية'!E146</f>
        <v>0</v>
      </c>
      <c r="AS149" s="76"/>
      <c r="AT149" s="76"/>
      <c r="AU149" s="87">
        <v>1500</v>
      </c>
      <c r="AV149" s="69"/>
      <c r="AW149" s="69"/>
      <c r="AX149" s="70"/>
      <c r="AY149" s="69"/>
      <c r="AZ149" s="71">
        <f>'كشف المرتبات'!AN144</f>
        <v>58.333333333333329</v>
      </c>
      <c r="BA149" s="99">
        <f>'البيان النهائى '!F146</f>
        <v>-26.833333333333332</v>
      </c>
      <c r="BB149" s="83">
        <f>'البيان النهائى '!R146</f>
        <v>0.16666666666666666</v>
      </c>
      <c r="BC149" s="84">
        <f>'البيان النهائى '!E146</f>
        <v>1</v>
      </c>
      <c r="BD149" s="111">
        <f t="shared" si="4"/>
        <v>-25.666666666666664</v>
      </c>
      <c r="BE149" s="111">
        <f t="shared" si="5"/>
        <v>50</v>
      </c>
    </row>
    <row r="150" spans="4:57" ht="31.5" customHeight="1" thickBot="1" x14ac:dyDescent="0.25">
      <c r="D150" s="239">
        <v>135</v>
      </c>
      <c r="E150" s="116">
        <v>287</v>
      </c>
      <c r="F150" s="116" t="s">
        <v>191</v>
      </c>
      <c r="G150" s="121" t="s">
        <v>108</v>
      </c>
      <c r="H150" s="118">
        <v>0</v>
      </c>
      <c r="I150" s="118">
        <v>0</v>
      </c>
      <c r="J150" s="118" t="s">
        <v>17</v>
      </c>
      <c r="K150" s="118" t="s">
        <v>17</v>
      </c>
      <c r="L150" s="118">
        <v>0</v>
      </c>
      <c r="M150" s="118">
        <v>0</v>
      </c>
      <c r="N150" s="118">
        <v>0</v>
      </c>
      <c r="O150" s="118">
        <v>0</v>
      </c>
      <c r="P150" s="118">
        <v>0</v>
      </c>
      <c r="Q150" s="118">
        <v>0</v>
      </c>
      <c r="R150" s="118">
        <v>0</v>
      </c>
      <c r="S150" s="118">
        <v>0</v>
      </c>
      <c r="T150" s="118">
        <v>0</v>
      </c>
      <c r="U150" s="118">
        <v>0</v>
      </c>
      <c r="V150" s="118">
        <v>0</v>
      </c>
      <c r="W150" s="118">
        <v>0</v>
      </c>
      <c r="X150" s="118">
        <v>0</v>
      </c>
      <c r="Y150" s="118">
        <v>0</v>
      </c>
      <c r="Z150" s="118">
        <v>0</v>
      </c>
      <c r="AA150" s="118">
        <v>0</v>
      </c>
      <c r="AB150" s="118">
        <v>0</v>
      </c>
      <c r="AC150" s="118">
        <v>0</v>
      </c>
      <c r="AD150" s="118">
        <v>0</v>
      </c>
      <c r="AE150" s="118">
        <v>0</v>
      </c>
      <c r="AF150" s="118">
        <v>0</v>
      </c>
      <c r="AG150" s="118">
        <v>0</v>
      </c>
      <c r="AH150" s="118">
        <v>0</v>
      </c>
      <c r="AI150" s="118">
        <v>0</v>
      </c>
      <c r="AJ150" s="118"/>
      <c r="AK150" s="118"/>
      <c r="AL150" s="118"/>
      <c r="AM150" s="74">
        <f>'البيان النهائى '!AD147</f>
        <v>2.3333333333333335</v>
      </c>
      <c r="AN150" s="75"/>
      <c r="AO150" s="76"/>
      <c r="AP150" s="76"/>
      <c r="AQ150" s="76"/>
      <c r="AR150" s="76">
        <f>'السلف الأجمالية'!E147</f>
        <v>0</v>
      </c>
      <c r="AS150" s="76"/>
      <c r="AT150" s="76"/>
      <c r="AU150" s="87">
        <v>2500</v>
      </c>
      <c r="AV150" s="69"/>
      <c r="AW150" s="69"/>
      <c r="AX150" s="70"/>
      <c r="AY150" s="69"/>
      <c r="AZ150" s="71">
        <f>'كشف المرتبات'!AN145</f>
        <v>194.44444444444443</v>
      </c>
      <c r="BA150" s="99">
        <f>'البيان النهائى '!F147</f>
        <v>-25.666666666666668</v>
      </c>
      <c r="BB150" s="83">
        <f>'البيان النهائى '!R147</f>
        <v>0.33333333333333331</v>
      </c>
      <c r="BC150" s="84">
        <f>'البيان النهائى '!E147</f>
        <v>2</v>
      </c>
      <c r="BD150" s="111">
        <f t="shared" si="4"/>
        <v>-23.333333333333336</v>
      </c>
      <c r="BE150" s="111">
        <f t="shared" si="5"/>
        <v>83.333333333333329</v>
      </c>
    </row>
    <row r="151" spans="4:57" ht="31.5" customHeight="1" thickBot="1" x14ac:dyDescent="0.25">
      <c r="D151" s="239">
        <v>136</v>
      </c>
      <c r="E151" s="116">
        <v>239</v>
      </c>
      <c r="F151" s="116" t="s">
        <v>162</v>
      </c>
      <c r="G151" s="121" t="s">
        <v>105</v>
      </c>
      <c r="H151" s="118" t="s">
        <v>17</v>
      </c>
      <c r="I151" s="118" t="s">
        <v>17</v>
      </c>
      <c r="J151" s="118" t="s">
        <v>17</v>
      </c>
      <c r="K151" s="118" t="s">
        <v>17</v>
      </c>
      <c r="L151" s="118" t="s">
        <v>17</v>
      </c>
      <c r="M151" s="118">
        <f t="shared" ref="M151:M157" si="6">4*60</f>
        <v>240</v>
      </c>
      <c r="N151" s="118">
        <v>0</v>
      </c>
      <c r="O151" s="118" t="s">
        <v>17</v>
      </c>
      <c r="P151" s="118">
        <v>-20</v>
      </c>
      <c r="Q151" s="118" t="s">
        <v>17</v>
      </c>
      <c r="R151" s="118" t="s">
        <v>17</v>
      </c>
      <c r="S151" s="118">
        <v>0</v>
      </c>
      <c r="T151" s="118">
        <v>0</v>
      </c>
      <c r="U151" s="118">
        <v>0</v>
      </c>
      <c r="V151" s="118">
        <v>0</v>
      </c>
      <c r="W151" s="118">
        <v>0</v>
      </c>
      <c r="X151" s="118">
        <v>0</v>
      </c>
      <c r="Y151" s="118">
        <v>0</v>
      </c>
      <c r="Z151" s="118">
        <v>0</v>
      </c>
      <c r="AA151" s="118">
        <v>0</v>
      </c>
      <c r="AB151" s="118">
        <v>0</v>
      </c>
      <c r="AC151" s="118">
        <v>0</v>
      </c>
      <c r="AD151" s="118">
        <v>0</v>
      </c>
      <c r="AE151" s="118">
        <v>0</v>
      </c>
      <c r="AF151" s="118">
        <v>0</v>
      </c>
      <c r="AG151" s="118">
        <v>0</v>
      </c>
      <c r="AH151" s="118">
        <v>0</v>
      </c>
      <c r="AI151" s="118">
        <v>0</v>
      </c>
      <c r="AJ151" s="118"/>
      <c r="AK151" s="118"/>
      <c r="AL151" s="118"/>
      <c r="AM151" s="74">
        <f>'البيان النهائى '!AD148</f>
        <v>12.166666666666666</v>
      </c>
      <c r="AN151" s="75"/>
      <c r="AO151" s="76"/>
      <c r="AP151" s="76"/>
      <c r="AQ151" s="76"/>
      <c r="AR151" s="76">
        <f>'السلف الأجمالية'!E148</f>
        <v>0</v>
      </c>
      <c r="AS151" s="76"/>
      <c r="AT151" s="76">
        <v>1</v>
      </c>
      <c r="AU151" s="87">
        <v>1400</v>
      </c>
      <c r="AV151" s="69"/>
      <c r="AW151" s="69"/>
      <c r="AX151" s="70"/>
      <c r="AY151" s="69"/>
      <c r="AZ151" s="71">
        <f>'كشف المرتبات'!AN146</f>
        <v>612.49999999999989</v>
      </c>
      <c r="BA151" s="99">
        <f>'البيان النهائى '!F148</f>
        <v>-16.333333333333336</v>
      </c>
      <c r="BB151" s="83">
        <f>'البيان النهائى '!R148</f>
        <v>1.6666666666666667</v>
      </c>
      <c r="BC151" s="84">
        <f>'البيان النهائى '!E148</f>
        <v>10</v>
      </c>
      <c r="BD151" s="111">
        <f t="shared" si="4"/>
        <v>-4.6666666666666696</v>
      </c>
      <c r="BE151" s="111">
        <f t="shared" si="5"/>
        <v>46.666666666666664</v>
      </c>
    </row>
    <row r="152" spans="4:57" ht="31.5" customHeight="1" thickBot="1" x14ac:dyDescent="0.25">
      <c r="D152" s="239">
        <v>137</v>
      </c>
      <c r="E152" s="116">
        <v>583</v>
      </c>
      <c r="F152" s="119" t="s">
        <v>255</v>
      </c>
      <c r="G152" s="121" t="s">
        <v>105</v>
      </c>
      <c r="H152" s="118" t="s">
        <v>17</v>
      </c>
      <c r="I152" s="118" t="s">
        <v>17</v>
      </c>
      <c r="J152" s="118" t="s">
        <v>17</v>
      </c>
      <c r="K152" s="118" t="s">
        <v>17</v>
      </c>
      <c r="L152" s="118">
        <f>-4*60</f>
        <v>-240</v>
      </c>
      <c r="M152" s="118">
        <f t="shared" si="6"/>
        <v>240</v>
      </c>
      <c r="N152" s="118">
        <v>0</v>
      </c>
      <c r="O152" s="118" t="s">
        <v>17</v>
      </c>
      <c r="P152" s="118" t="s">
        <v>17</v>
      </c>
      <c r="Q152" s="118" t="s">
        <v>17</v>
      </c>
      <c r="R152" s="118" t="s">
        <v>17</v>
      </c>
      <c r="S152" s="118">
        <v>0</v>
      </c>
      <c r="T152" s="118">
        <v>0</v>
      </c>
      <c r="U152" s="118">
        <v>0</v>
      </c>
      <c r="V152" s="118">
        <v>0</v>
      </c>
      <c r="W152" s="118">
        <v>0</v>
      </c>
      <c r="X152" s="118">
        <v>0</v>
      </c>
      <c r="Y152" s="118">
        <v>0</v>
      </c>
      <c r="Z152" s="118">
        <v>0</v>
      </c>
      <c r="AA152" s="118">
        <v>0</v>
      </c>
      <c r="AB152" s="118">
        <v>0</v>
      </c>
      <c r="AC152" s="118">
        <v>0</v>
      </c>
      <c r="AD152" s="118">
        <v>0</v>
      </c>
      <c r="AE152" s="118">
        <v>0</v>
      </c>
      <c r="AF152" s="118">
        <v>0</v>
      </c>
      <c r="AG152" s="118">
        <v>0</v>
      </c>
      <c r="AH152" s="118">
        <v>0</v>
      </c>
      <c r="AI152" s="118">
        <v>0</v>
      </c>
      <c r="AJ152" s="118"/>
      <c r="AK152" s="118"/>
      <c r="AL152" s="118"/>
      <c r="AM152" s="74">
        <f>'البيان النهائى '!AD149</f>
        <v>12.166666666666666</v>
      </c>
      <c r="AN152" s="75"/>
      <c r="AO152" s="76"/>
      <c r="AP152" s="76"/>
      <c r="AQ152" s="76"/>
      <c r="AR152" s="76">
        <f>'السلف الأجمالية'!E149</f>
        <v>0</v>
      </c>
      <c r="AS152" s="76"/>
      <c r="AT152" s="76"/>
      <c r="AU152" s="87">
        <v>2000</v>
      </c>
      <c r="AV152" s="69"/>
      <c r="AW152" s="69"/>
      <c r="AX152" s="70"/>
      <c r="AY152" s="69"/>
      <c r="AZ152" s="71">
        <f>'كشف المرتبات'!AN147</f>
        <v>777.77777777777783</v>
      </c>
      <c r="BA152" s="99">
        <f>'البيان النهائى '!F149</f>
        <v>-16.333333333333336</v>
      </c>
      <c r="BB152" s="83">
        <f>'البيان النهائى '!R149</f>
        <v>1.6666666666666667</v>
      </c>
      <c r="BC152" s="84">
        <f>'البيان النهائى '!E149</f>
        <v>10</v>
      </c>
      <c r="BD152" s="111">
        <f t="shared" si="4"/>
        <v>-4.6666666666666696</v>
      </c>
      <c r="BE152" s="111">
        <f t="shared" si="5"/>
        <v>66.666666666666671</v>
      </c>
    </row>
    <row r="153" spans="4:57" ht="31.5" customHeight="1" thickBot="1" x14ac:dyDescent="0.25">
      <c r="D153" s="239">
        <v>138</v>
      </c>
      <c r="E153" s="116">
        <v>582</v>
      </c>
      <c r="F153" s="119" t="s">
        <v>256</v>
      </c>
      <c r="G153" s="121" t="s">
        <v>105</v>
      </c>
      <c r="H153" s="118" t="s">
        <v>17</v>
      </c>
      <c r="I153" s="118" t="s">
        <v>17</v>
      </c>
      <c r="J153" s="118" t="s">
        <v>17</v>
      </c>
      <c r="K153" s="118" t="s">
        <v>17</v>
      </c>
      <c r="L153" s="118" t="s">
        <v>17</v>
      </c>
      <c r="M153" s="118">
        <f t="shared" si="6"/>
        <v>240</v>
      </c>
      <c r="N153" s="118">
        <v>0</v>
      </c>
      <c r="O153" s="118" t="s">
        <v>17</v>
      </c>
      <c r="P153" s="118" t="s">
        <v>17</v>
      </c>
      <c r="Q153" s="118">
        <v>0</v>
      </c>
      <c r="R153" s="118">
        <v>0</v>
      </c>
      <c r="S153" s="118">
        <v>0</v>
      </c>
      <c r="T153" s="118">
        <v>0</v>
      </c>
      <c r="U153" s="118">
        <v>0</v>
      </c>
      <c r="V153" s="118">
        <v>0</v>
      </c>
      <c r="W153" s="118">
        <v>0</v>
      </c>
      <c r="X153" s="118">
        <v>0</v>
      </c>
      <c r="Y153" s="118">
        <v>0</v>
      </c>
      <c r="Z153" s="118">
        <v>0</v>
      </c>
      <c r="AA153" s="118">
        <v>0</v>
      </c>
      <c r="AB153" s="118">
        <v>0</v>
      </c>
      <c r="AC153" s="118">
        <v>0</v>
      </c>
      <c r="AD153" s="118">
        <v>0</v>
      </c>
      <c r="AE153" s="118">
        <v>0</v>
      </c>
      <c r="AF153" s="118">
        <v>0</v>
      </c>
      <c r="AG153" s="118">
        <v>0</v>
      </c>
      <c r="AH153" s="118">
        <v>0</v>
      </c>
      <c r="AI153" s="118">
        <v>0</v>
      </c>
      <c r="AJ153" s="118"/>
      <c r="AK153" s="118"/>
      <c r="AL153" s="118"/>
      <c r="AM153" s="74">
        <f>'البيان النهائى '!AD150</f>
        <v>9.8333333333333339</v>
      </c>
      <c r="AN153" s="75"/>
      <c r="AO153" s="76"/>
      <c r="AP153" s="76"/>
      <c r="AQ153" s="76"/>
      <c r="AR153" s="76">
        <f>'السلف الأجمالية'!E150</f>
        <v>0</v>
      </c>
      <c r="AS153" s="76"/>
      <c r="AT153" s="76"/>
      <c r="AU153" s="87">
        <v>1700</v>
      </c>
      <c r="AV153" s="69"/>
      <c r="AW153" s="69"/>
      <c r="AX153" s="70"/>
      <c r="AY153" s="69"/>
      <c r="AZ153" s="71">
        <f>'كشف المرتبات'!AN148</f>
        <v>557.22222222222217</v>
      </c>
      <c r="BA153" s="99">
        <f>'البيان النهائى '!F150</f>
        <v>-18.666666666666664</v>
      </c>
      <c r="BB153" s="83">
        <f>'البيان النهائى '!R150</f>
        <v>1.3333333333333333</v>
      </c>
      <c r="BC153" s="84">
        <f>'البيان النهائى '!E150</f>
        <v>8</v>
      </c>
      <c r="BD153" s="111">
        <f t="shared" si="4"/>
        <v>-9.3333333333333304</v>
      </c>
      <c r="BE153" s="111">
        <f t="shared" si="5"/>
        <v>56.666666666666664</v>
      </c>
    </row>
    <row r="154" spans="4:57" ht="31.5" customHeight="1" thickBot="1" x14ac:dyDescent="0.25">
      <c r="D154" s="239">
        <v>139</v>
      </c>
      <c r="E154" s="116">
        <v>550</v>
      </c>
      <c r="F154" s="120" t="s">
        <v>325</v>
      </c>
      <c r="G154" s="121" t="s">
        <v>193</v>
      </c>
      <c r="H154" s="118" t="s">
        <v>17</v>
      </c>
      <c r="I154" s="118" t="s">
        <v>17</v>
      </c>
      <c r="J154" s="118" t="s">
        <v>17</v>
      </c>
      <c r="K154" s="118" t="s">
        <v>17</v>
      </c>
      <c r="L154" s="118" t="s">
        <v>17</v>
      </c>
      <c r="M154" s="118">
        <f t="shared" si="6"/>
        <v>240</v>
      </c>
      <c r="N154" s="118">
        <v>0</v>
      </c>
      <c r="O154" s="118" t="s">
        <v>17</v>
      </c>
      <c r="P154" s="118" t="s">
        <v>17</v>
      </c>
      <c r="Q154" s="118" t="s">
        <v>17</v>
      </c>
      <c r="R154" s="118" t="s">
        <v>17</v>
      </c>
      <c r="S154" s="118">
        <v>0</v>
      </c>
      <c r="T154" s="118">
        <v>0</v>
      </c>
      <c r="U154" s="118">
        <v>0</v>
      </c>
      <c r="V154" s="118">
        <v>0</v>
      </c>
      <c r="W154" s="118">
        <v>0</v>
      </c>
      <c r="X154" s="118">
        <v>0</v>
      </c>
      <c r="Y154" s="118">
        <v>0</v>
      </c>
      <c r="Z154" s="118">
        <v>0</v>
      </c>
      <c r="AA154" s="118">
        <v>0</v>
      </c>
      <c r="AB154" s="118">
        <v>0</v>
      </c>
      <c r="AC154" s="118">
        <v>0</v>
      </c>
      <c r="AD154" s="118">
        <v>0</v>
      </c>
      <c r="AE154" s="118">
        <v>0</v>
      </c>
      <c r="AF154" s="118">
        <v>0</v>
      </c>
      <c r="AG154" s="118">
        <v>0</v>
      </c>
      <c r="AH154" s="118">
        <v>0</v>
      </c>
      <c r="AI154" s="118">
        <v>0</v>
      </c>
      <c r="AJ154" s="118"/>
      <c r="AK154" s="118"/>
      <c r="AL154" s="118"/>
      <c r="AM154" s="74">
        <f>'البيان النهائى '!AD151</f>
        <v>12.166666666666666</v>
      </c>
      <c r="AN154" s="75"/>
      <c r="AO154" s="76"/>
      <c r="AP154" s="76"/>
      <c r="AQ154" s="76"/>
      <c r="AR154" s="76">
        <f>'السلف الأجمالية'!E151</f>
        <v>0</v>
      </c>
      <c r="AS154" s="76"/>
      <c r="AT154" s="76"/>
      <c r="AU154" s="87">
        <v>1700</v>
      </c>
      <c r="AV154" s="69"/>
      <c r="AW154" s="69"/>
      <c r="AX154" s="70"/>
      <c r="AY154" s="69"/>
      <c r="AZ154" s="71">
        <f>'كشف المرتبات'!AN149</f>
        <v>689.44444444444434</v>
      </c>
      <c r="BA154" s="99">
        <f>'البيان النهائى '!F151</f>
        <v>-16.333333333333336</v>
      </c>
      <c r="BB154" s="83">
        <f>'البيان النهائى '!R151</f>
        <v>1.6666666666666667</v>
      </c>
      <c r="BC154" s="84">
        <f>'البيان النهائى '!E151</f>
        <v>10</v>
      </c>
      <c r="BD154" s="111">
        <f t="shared" si="4"/>
        <v>-4.6666666666666696</v>
      </c>
      <c r="BE154" s="111">
        <f t="shared" si="5"/>
        <v>56.666666666666664</v>
      </c>
    </row>
    <row r="155" spans="4:57" ht="31.5" customHeight="1" thickBot="1" x14ac:dyDescent="0.25">
      <c r="D155" s="239">
        <v>140</v>
      </c>
      <c r="E155" s="240">
        <v>581</v>
      </c>
      <c r="F155" s="119" t="s">
        <v>326</v>
      </c>
      <c r="G155" s="121" t="s">
        <v>193</v>
      </c>
      <c r="H155" s="118" t="s">
        <v>17</v>
      </c>
      <c r="I155" s="118" t="s">
        <v>17</v>
      </c>
      <c r="J155" s="118" t="s">
        <v>17</v>
      </c>
      <c r="K155" s="118" t="s">
        <v>17</v>
      </c>
      <c r="L155" s="118" t="s">
        <v>17</v>
      </c>
      <c r="M155" s="118">
        <f t="shared" si="6"/>
        <v>240</v>
      </c>
      <c r="N155" s="118">
        <v>0</v>
      </c>
      <c r="O155" s="118" t="s">
        <v>17</v>
      </c>
      <c r="P155" s="118" t="s">
        <v>17</v>
      </c>
      <c r="Q155" s="118" t="s">
        <v>17</v>
      </c>
      <c r="R155" s="118" t="s">
        <v>17</v>
      </c>
      <c r="S155" s="118">
        <v>0</v>
      </c>
      <c r="T155" s="118">
        <v>0</v>
      </c>
      <c r="U155" s="118">
        <v>0</v>
      </c>
      <c r="V155" s="118">
        <v>0</v>
      </c>
      <c r="W155" s="118">
        <v>0</v>
      </c>
      <c r="X155" s="118">
        <v>0</v>
      </c>
      <c r="Y155" s="118">
        <v>0</v>
      </c>
      <c r="Z155" s="118">
        <v>0</v>
      </c>
      <c r="AA155" s="118">
        <v>0</v>
      </c>
      <c r="AB155" s="118">
        <v>0</v>
      </c>
      <c r="AC155" s="118">
        <v>0</v>
      </c>
      <c r="AD155" s="118">
        <v>0</v>
      </c>
      <c r="AE155" s="118">
        <v>0</v>
      </c>
      <c r="AF155" s="118">
        <v>0</v>
      </c>
      <c r="AG155" s="118">
        <v>0</v>
      </c>
      <c r="AH155" s="118">
        <v>0</v>
      </c>
      <c r="AI155" s="118">
        <v>0</v>
      </c>
      <c r="AJ155" s="118"/>
      <c r="AK155" s="118"/>
      <c r="AL155" s="118"/>
      <c r="AM155" s="74">
        <f>'البيان النهائى '!AD152</f>
        <v>12.166666666666666</v>
      </c>
      <c r="AN155" s="75"/>
      <c r="AO155" s="76"/>
      <c r="AP155" s="76"/>
      <c r="AQ155" s="76"/>
      <c r="AR155" s="76">
        <f>'السلف الأجمالية'!E152</f>
        <v>0</v>
      </c>
      <c r="AS155" s="76"/>
      <c r="AT155" s="76"/>
      <c r="AU155" s="87">
        <v>1700</v>
      </c>
      <c r="AV155" s="69"/>
      <c r="AW155" s="69"/>
      <c r="AX155" s="70"/>
      <c r="AY155" s="69"/>
      <c r="AZ155" s="71">
        <f>'كشف المرتبات'!AN150</f>
        <v>689.44444444444434</v>
      </c>
      <c r="BA155" s="99">
        <f>'البيان النهائى '!F152</f>
        <v>-16.333333333333336</v>
      </c>
      <c r="BB155" s="83">
        <f>'البيان النهائى '!R152</f>
        <v>1.6666666666666667</v>
      </c>
      <c r="BC155" s="84">
        <f>'البيان النهائى '!E152</f>
        <v>10</v>
      </c>
      <c r="BD155" s="111">
        <f t="shared" si="4"/>
        <v>-4.6666666666666696</v>
      </c>
      <c r="BE155" s="111">
        <f t="shared" si="5"/>
        <v>56.666666666666664</v>
      </c>
    </row>
    <row r="156" spans="4:57" ht="31.5" customHeight="1" thickBot="1" x14ac:dyDescent="0.25">
      <c r="D156" s="239">
        <v>141</v>
      </c>
      <c r="E156" s="240">
        <v>359</v>
      </c>
      <c r="F156" s="116" t="s">
        <v>262</v>
      </c>
      <c r="G156" s="121" t="s">
        <v>193</v>
      </c>
      <c r="H156" s="118" t="s">
        <v>17</v>
      </c>
      <c r="I156" s="118" t="s">
        <v>17</v>
      </c>
      <c r="J156" s="118" t="s">
        <v>17</v>
      </c>
      <c r="K156" s="118" t="s">
        <v>17</v>
      </c>
      <c r="L156" s="118" t="s">
        <v>17</v>
      </c>
      <c r="M156" s="118">
        <f t="shared" si="6"/>
        <v>240</v>
      </c>
      <c r="N156" s="118">
        <v>0</v>
      </c>
      <c r="O156" s="118">
        <v>0</v>
      </c>
      <c r="P156" s="118">
        <v>0</v>
      </c>
      <c r="Q156" s="118" t="s">
        <v>17</v>
      </c>
      <c r="R156" s="118" t="s">
        <v>17</v>
      </c>
      <c r="S156" s="118">
        <v>0</v>
      </c>
      <c r="T156" s="118">
        <v>0</v>
      </c>
      <c r="U156" s="118">
        <v>0</v>
      </c>
      <c r="V156" s="118">
        <v>0</v>
      </c>
      <c r="W156" s="118">
        <v>0</v>
      </c>
      <c r="X156" s="118">
        <v>0</v>
      </c>
      <c r="Y156" s="118">
        <v>0</v>
      </c>
      <c r="Z156" s="118">
        <v>0</v>
      </c>
      <c r="AA156" s="118">
        <v>0</v>
      </c>
      <c r="AB156" s="118">
        <v>0</v>
      </c>
      <c r="AC156" s="118">
        <v>0</v>
      </c>
      <c r="AD156" s="118">
        <v>0</v>
      </c>
      <c r="AE156" s="118">
        <v>0</v>
      </c>
      <c r="AF156" s="118">
        <v>0</v>
      </c>
      <c r="AG156" s="118">
        <v>0</v>
      </c>
      <c r="AH156" s="118">
        <v>0</v>
      </c>
      <c r="AI156" s="118">
        <v>0</v>
      </c>
      <c r="AJ156" s="118"/>
      <c r="AK156" s="118"/>
      <c r="AL156" s="118"/>
      <c r="AM156" s="74">
        <f>'البيان النهائى '!AD153</f>
        <v>9.8333333333333339</v>
      </c>
      <c r="AN156" s="75"/>
      <c r="AO156" s="76"/>
      <c r="AP156" s="76"/>
      <c r="AQ156" s="76"/>
      <c r="AR156" s="76">
        <f>'السلف الأجمالية'!E153</f>
        <v>0</v>
      </c>
      <c r="AS156" s="76"/>
      <c r="AT156" s="76"/>
      <c r="AU156" s="87">
        <v>1400</v>
      </c>
      <c r="AV156" s="69"/>
      <c r="AW156" s="69"/>
      <c r="AX156" s="70"/>
      <c r="AY156" s="69"/>
      <c r="AZ156" s="71">
        <f>'كشف المرتبات'!AN151</f>
        <v>458.88888888888886</v>
      </c>
      <c r="BA156" s="99">
        <f>'البيان النهائى '!F153</f>
        <v>-18.666666666666664</v>
      </c>
      <c r="BB156" s="83">
        <f>'البيان النهائى '!R153</f>
        <v>1.3333333333333333</v>
      </c>
      <c r="BC156" s="84">
        <f>'البيان النهائى '!E153</f>
        <v>8</v>
      </c>
      <c r="BD156" s="111">
        <f t="shared" si="4"/>
        <v>-9.3333333333333304</v>
      </c>
      <c r="BE156" s="111">
        <f t="shared" si="5"/>
        <v>46.666666666666664</v>
      </c>
    </row>
    <row r="157" spans="4:57" ht="31.5" customHeight="1" thickBot="1" x14ac:dyDescent="0.25">
      <c r="D157" s="239">
        <v>142</v>
      </c>
      <c r="E157" s="240">
        <v>586</v>
      </c>
      <c r="F157" s="119" t="s">
        <v>327</v>
      </c>
      <c r="G157" s="121" t="s">
        <v>193</v>
      </c>
      <c r="H157" s="118" t="s">
        <v>17</v>
      </c>
      <c r="I157" s="118" t="s">
        <v>17</v>
      </c>
      <c r="J157" s="118" t="s">
        <v>17</v>
      </c>
      <c r="K157" s="118" t="s">
        <v>17</v>
      </c>
      <c r="L157" s="118">
        <f>-4*60</f>
        <v>-240</v>
      </c>
      <c r="M157" s="118">
        <f t="shared" si="6"/>
        <v>240</v>
      </c>
      <c r="N157" s="118">
        <v>0</v>
      </c>
      <c r="O157" s="118" t="s">
        <v>17</v>
      </c>
      <c r="P157" s="118" t="s">
        <v>17</v>
      </c>
      <c r="Q157" s="118" t="s">
        <v>17</v>
      </c>
      <c r="R157" s="118" t="s">
        <v>17</v>
      </c>
      <c r="S157" s="118">
        <v>0</v>
      </c>
      <c r="T157" s="118">
        <v>0</v>
      </c>
      <c r="U157" s="118">
        <v>0</v>
      </c>
      <c r="V157" s="118">
        <v>0</v>
      </c>
      <c r="W157" s="118">
        <v>0</v>
      </c>
      <c r="X157" s="118">
        <v>0</v>
      </c>
      <c r="Y157" s="118">
        <v>0</v>
      </c>
      <c r="Z157" s="118">
        <v>0</v>
      </c>
      <c r="AA157" s="118">
        <v>0</v>
      </c>
      <c r="AB157" s="118">
        <v>0</v>
      </c>
      <c r="AC157" s="118">
        <v>0</v>
      </c>
      <c r="AD157" s="118">
        <v>0</v>
      </c>
      <c r="AE157" s="118">
        <v>0</v>
      </c>
      <c r="AF157" s="118">
        <v>0</v>
      </c>
      <c r="AG157" s="118">
        <v>0</v>
      </c>
      <c r="AH157" s="118">
        <v>0</v>
      </c>
      <c r="AI157" s="118">
        <v>0</v>
      </c>
      <c r="AJ157" s="118"/>
      <c r="AK157" s="118"/>
      <c r="AL157" s="118"/>
      <c r="AM157" s="74">
        <f>'البيان النهائى '!AD154</f>
        <v>12.166666666666666</v>
      </c>
      <c r="AN157" s="75"/>
      <c r="AO157" s="76"/>
      <c r="AP157" s="76"/>
      <c r="AQ157" s="76"/>
      <c r="AR157" s="76">
        <f>'السلف الأجمالية'!E154</f>
        <v>0</v>
      </c>
      <c r="AS157" s="76"/>
      <c r="AT157" s="76"/>
      <c r="AU157" s="87">
        <v>1700</v>
      </c>
      <c r="AV157" s="69"/>
      <c r="AW157" s="69"/>
      <c r="AX157" s="70"/>
      <c r="AY157" s="69"/>
      <c r="AZ157" s="71">
        <f>'كشف المرتبات'!AN152</f>
        <v>661.11111111111097</v>
      </c>
      <c r="BA157" s="99">
        <f>'البيان النهائى '!F154</f>
        <v>-16.333333333333336</v>
      </c>
      <c r="BB157" s="83">
        <f>'البيان النهائى '!R154</f>
        <v>1.6666666666666667</v>
      </c>
      <c r="BC157" s="84">
        <f>'البيان النهائى '!E154</f>
        <v>10</v>
      </c>
      <c r="BD157" s="111">
        <f t="shared" si="4"/>
        <v>-4.6666666666666696</v>
      </c>
      <c r="BE157" s="111">
        <f t="shared" si="5"/>
        <v>56.666666666666664</v>
      </c>
    </row>
    <row r="158" spans="4:57" ht="31.5" customHeight="1" thickBot="1" x14ac:dyDescent="0.25">
      <c r="D158" s="239">
        <v>143</v>
      </c>
      <c r="E158" s="116">
        <v>196</v>
      </c>
      <c r="F158" s="116" t="s">
        <v>152</v>
      </c>
      <c r="G158" s="121" t="s">
        <v>105</v>
      </c>
      <c r="H158" s="118" t="s">
        <v>17</v>
      </c>
      <c r="I158" s="118" t="s">
        <v>17</v>
      </c>
      <c r="J158" s="118" t="s">
        <v>17</v>
      </c>
      <c r="K158" s="118" t="s">
        <v>17</v>
      </c>
      <c r="L158" s="118" t="s">
        <v>17</v>
      </c>
      <c r="M158" s="118">
        <v>0</v>
      </c>
      <c r="N158" s="118">
        <v>0</v>
      </c>
      <c r="O158" s="118">
        <v>0</v>
      </c>
      <c r="P158" s="118" t="s">
        <v>17</v>
      </c>
      <c r="Q158" s="118" t="s">
        <v>17</v>
      </c>
      <c r="R158" s="118" t="s">
        <v>17</v>
      </c>
      <c r="S158" s="118">
        <v>0</v>
      </c>
      <c r="T158" s="118">
        <v>0</v>
      </c>
      <c r="U158" s="118">
        <v>0</v>
      </c>
      <c r="V158" s="118">
        <v>0</v>
      </c>
      <c r="W158" s="118">
        <v>0</v>
      </c>
      <c r="X158" s="118">
        <v>0</v>
      </c>
      <c r="Y158" s="118">
        <v>0</v>
      </c>
      <c r="Z158" s="118">
        <v>0</v>
      </c>
      <c r="AA158" s="118">
        <v>0</v>
      </c>
      <c r="AB158" s="118">
        <v>0</v>
      </c>
      <c r="AC158" s="118">
        <v>0</v>
      </c>
      <c r="AD158" s="118">
        <v>0</v>
      </c>
      <c r="AE158" s="118">
        <v>0</v>
      </c>
      <c r="AF158" s="118">
        <v>0</v>
      </c>
      <c r="AG158" s="118">
        <v>0</v>
      </c>
      <c r="AH158" s="118">
        <v>0</v>
      </c>
      <c r="AI158" s="118">
        <v>0</v>
      </c>
      <c r="AJ158" s="118"/>
      <c r="AK158" s="118"/>
      <c r="AL158" s="118"/>
      <c r="AM158" s="74">
        <f>'البيان النهائى '!AD155</f>
        <v>9.3333333333333339</v>
      </c>
      <c r="AN158" s="75"/>
      <c r="AO158" s="76"/>
      <c r="AP158" s="76"/>
      <c r="AQ158" s="76"/>
      <c r="AR158" s="76">
        <f>'السلف الأجمالية'!E155</f>
        <v>0</v>
      </c>
      <c r="AS158" s="76"/>
      <c r="AT158" s="76"/>
      <c r="AU158" s="87">
        <v>1200</v>
      </c>
      <c r="AV158" s="69"/>
      <c r="AW158" s="69"/>
      <c r="AX158" s="70"/>
      <c r="AY158" s="69"/>
      <c r="AZ158" s="71">
        <f>'كشف المرتبات'!AN153</f>
        <v>373.33333333333331</v>
      </c>
      <c r="BA158" s="99">
        <f>'البيان النهائى '!F155</f>
        <v>-18.666666666666664</v>
      </c>
      <c r="BB158" s="83">
        <f>'البيان النهائى '!R155</f>
        <v>1.3333333333333333</v>
      </c>
      <c r="BC158" s="84">
        <f>'البيان النهائى '!E155</f>
        <v>8</v>
      </c>
      <c r="BD158" s="111">
        <f t="shared" si="4"/>
        <v>-9.3333333333333304</v>
      </c>
      <c r="BE158" s="111">
        <f t="shared" si="5"/>
        <v>40</v>
      </c>
    </row>
    <row r="159" spans="4:57" ht="31.5" customHeight="1" thickBot="1" x14ac:dyDescent="0.25">
      <c r="D159" s="239">
        <v>144</v>
      </c>
      <c r="E159" s="116">
        <v>169</v>
      </c>
      <c r="F159" s="116" t="s">
        <v>130</v>
      </c>
      <c r="G159" s="133" t="s">
        <v>131</v>
      </c>
      <c r="H159" s="118">
        <v>0</v>
      </c>
      <c r="I159" s="118">
        <f>6*60</f>
        <v>360</v>
      </c>
      <c r="J159" s="118">
        <f>3.5*60</f>
        <v>210</v>
      </c>
      <c r="K159" s="118">
        <f>4*60</f>
        <v>240</v>
      </c>
      <c r="L159" s="118">
        <f>6*60</f>
        <v>360</v>
      </c>
      <c r="M159" s="118" t="s">
        <v>17</v>
      </c>
      <c r="N159" s="118">
        <f>4*60</f>
        <v>240</v>
      </c>
      <c r="O159" s="118">
        <f>4*60</f>
        <v>240</v>
      </c>
      <c r="P159" s="118">
        <v>0</v>
      </c>
      <c r="Q159" s="118">
        <f>5*60</f>
        <v>300</v>
      </c>
      <c r="R159" s="118">
        <f>4*60</f>
        <v>240</v>
      </c>
      <c r="S159" s="118">
        <v>0</v>
      </c>
      <c r="T159" s="118">
        <v>0</v>
      </c>
      <c r="U159" s="118">
        <v>0</v>
      </c>
      <c r="V159" s="118">
        <v>0</v>
      </c>
      <c r="W159" s="118">
        <v>0</v>
      </c>
      <c r="X159" s="118">
        <v>0</v>
      </c>
      <c r="Y159" s="118">
        <v>0</v>
      </c>
      <c r="Z159" s="118">
        <v>0</v>
      </c>
      <c r="AA159" s="118">
        <v>0</v>
      </c>
      <c r="AB159" s="118">
        <v>0</v>
      </c>
      <c r="AC159" s="118">
        <v>0</v>
      </c>
      <c r="AD159" s="118">
        <v>0</v>
      </c>
      <c r="AE159" s="118">
        <v>0</v>
      </c>
      <c r="AF159" s="118">
        <v>0</v>
      </c>
      <c r="AG159" s="118">
        <v>0</v>
      </c>
      <c r="AH159" s="118">
        <v>0</v>
      </c>
      <c r="AI159" s="118">
        <v>0</v>
      </c>
      <c r="AJ159" s="118"/>
      <c r="AK159" s="118"/>
      <c r="AL159" s="118"/>
      <c r="AM159" s="74">
        <f>'البيان النهائى '!AD156</f>
        <v>15.0625</v>
      </c>
      <c r="AN159" s="75"/>
      <c r="AO159" s="76"/>
      <c r="AP159" s="76"/>
      <c r="AQ159" s="76"/>
      <c r="AR159" s="76">
        <f>'السلف الأجمالية'!E156</f>
        <v>0</v>
      </c>
      <c r="AS159" s="76"/>
      <c r="AT159" s="76"/>
      <c r="AU159" s="87">
        <f>6000/3*2</f>
        <v>4000</v>
      </c>
      <c r="AV159" s="69"/>
      <c r="AW159" s="69"/>
      <c r="AX159" s="70"/>
      <c r="AY159" s="69"/>
      <c r="AZ159" s="71">
        <f>'كشف المرتبات'!AN154</f>
        <v>2008.3333333333335</v>
      </c>
      <c r="BA159" s="99">
        <f>'البيان النهائى '!F156</f>
        <v>-17.5</v>
      </c>
      <c r="BB159" s="83">
        <f>'البيان النهائى '!R156</f>
        <v>1.5</v>
      </c>
      <c r="BC159" s="84">
        <f>'البيان النهائى '!E156</f>
        <v>9</v>
      </c>
      <c r="BD159" s="111">
        <f t="shared" si="4"/>
        <v>-7</v>
      </c>
      <c r="BE159" s="111">
        <f t="shared" si="5"/>
        <v>133.33333333333334</v>
      </c>
    </row>
    <row r="160" spans="4:57" ht="31.5" customHeight="1" thickBot="1" x14ac:dyDescent="0.25">
      <c r="D160" s="239">
        <v>145</v>
      </c>
      <c r="E160" s="116">
        <v>170</v>
      </c>
      <c r="F160" s="116" t="s">
        <v>132</v>
      </c>
      <c r="G160" s="133" t="s">
        <v>117</v>
      </c>
      <c r="H160" s="118" t="s">
        <v>17</v>
      </c>
      <c r="I160" s="118">
        <v>60</v>
      </c>
      <c r="J160" s="118" t="s">
        <v>17</v>
      </c>
      <c r="K160" s="118">
        <v>50</v>
      </c>
      <c r="L160" s="118" t="s">
        <v>17</v>
      </c>
      <c r="M160" s="118" t="s">
        <v>17</v>
      </c>
      <c r="N160" s="118" t="s">
        <v>17</v>
      </c>
      <c r="O160" s="118" t="s">
        <v>17</v>
      </c>
      <c r="P160" s="118" t="s">
        <v>17</v>
      </c>
      <c r="Q160" s="118" t="s">
        <v>17</v>
      </c>
      <c r="R160" s="118" t="s">
        <v>17</v>
      </c>
      <c r="S160" s="118">
        <v>0</v>
      </c>
      <c r="T160" s="118">
        <v>0</v>
      </c>
      <c r="U160" s="118">
        <v>0</v>
      </c>
      <c r="V160" s="118">
        <v>0</v>
      </c>
      <c r="W160" s="118">
        <v>0</v>
      </c>
      <c r="X160" s="118">
        <v>0</v>
      </c>
      <c r="Y160" s="118">
        <v>0</v>
      </c>
      <c r="Z160" s="118">
        <v>0</v>
      </c>
      <c r="AA160" s="118">
        <v>0</v>
      </c>
      <c r="AB160" s="118">
        <v>0</v>
      </c>
      <c r="AC160" s="118">
        <v>0</v>
      </c>
      <c r="AD160" s="118">
        <v>0</v>
      </c>
      <c r="AE160" s="118">
        <v>0</v>
      </c>
      <c r="AF160" s="118">
        <v>0</v>
      </c>
      <c r="AG160" s="118">
        <v>0</v>
      </c>
      <c r="AH160" s="118">
        <v>0</v>
      </c>
      <c r="AI160" s="118">
        <v>0</v>
      </c>
      <c r="AJ160" s="118"/>
      <c r="AK160" s="118"/>
      <c r="AL160" s="118"/>
      <c r="AM160" s="74">
        <f>'البيان النهائى '!AD157</f>
        <v>13.0625</v>
      </c>
      <c r="AN160" s="75"/>
      <c r="AO160" s="76"/>
      <c r="AP160" s="76"/>
      <c r="AQ160" s="76"/>
      <c r="AR160" s="76">
        <f>'السلف الأجمالية'!E157</f>
        <v>0</v>
      </c>
      <c r="AS160" s="76"/>
      <c r="AT160" s="76"/>
      <c r="AU160" s="87">
        <v>2650</v>
      </c>
      <c r="AV160" s="69"/>
      <c r="AW160" s="69"/>
      <c r="AX160" s="70"/>
      <c r="AY160" s="69"/>
      <c r="AZ160" s="71">
        <f>'كشف المرتبات'!AN155</f>
        <v>1153.8541666666665</v>
      </c>
      <c r="BA160" s="99">
        <f>'البيان النهائى '!F157</f>
        <v>-15.166666666666666</v>
      </c>
      <c r="BB160" s="83">
        <f>'البيان النهائى '!R157</f>
        <v>1.8333333333333333</v>
      </c>
      <c r="BC160" s="84">
        <f>'البيان النهائى '!E157</f>
        <v>11</v>
      </c>
      <c r="BD160" s="111">
        <f t="shared" si="4"/>
        <v>-2.3333333333333321</v>
      </c>
      <c r="BE160" s="111">
        <f t="shared" si="5"/>
        <v>88.333333333333329</v>
      </c>
    </row>
    <row r="161" spans="4:57" ht="31.5" customHeight="1" thickBot="1" x14ac:dyDescent="0.25">
      <c r="D161" s="239">
        <v>146</v>
      </c>
      <c r="E161" s="116">
        <v>172</v>
      </c>
      <c r="F161" s="116" t="s">
        <v>133</v>
      </c>
      <c r="G161" s="133" t="s">
        <v>116</v>
      </c>
      <c r="H161" s="118">
        <v>0</v>
      </c>
      <c r="I161" s="118">
        <v>0</v>
      </c>
      <c r="J161" s="118">
        <v>0</v>
      </c>
      <c r="K161" s="118">
        <v>0</v>
      </c>
      <c r="L161" s="118">
        <v>0</v>
      </c>
      <c r="M161" s="118">
        <v>0</v>
      </c>
      <c r="N161" s="118">
        <f>-3*60</f>
        <v>-180</v>
      </c>
      <c r="O161" s="118" t="s">
        <v>17</v>
      </c>
      <c r="P161" s="118">
        <v>60</v>
      </c>
      <c r="Q161" s="118">
        <f>8*60</f>
        <v>480</v>
      </c>
      <c r="R161" s="118" t="s">
        <v>17</v>
      </c>
      <c r="S161" s="118">
        <v>0</v>
      </c>
      <c r="T161" s="118">
        <v>0</v>
      </c>
      <c r="U161" s="118">
        <v>0</v>
      </c>
      <c r="V161" s="118">
        <v>0</v>
      </c>
      <c r="W161" s="118">
        <v>0</v>
      </c>
      <c r="X161" s="118">
        <v>0</v>
      </c>
      <c r="Y161" s="118">
        <v>0</v>
      </c>
      <c r="Z161" s="118">
        <v>0</v>
      </c>
      <c r="AA161" s="118">
        <v>0</v>
      </c>
      <c r="AB161" s="118">
        <v>0</v>
      </c>
      <c r="AC161" s="118">
        <v>0</v>
      </c>
      <c r="AD161" s="118">
        <v>0</v>
      </c>
      <c r="AE161" s="118">
        <v>0</v>
      </c>
      <c r="AF161" s="118">
        <v>0</v>
      </c>
      <c r="AG161" s="118">
        <v>0</v>
      </c>
      <c r="AH161" s="118">
        <v>0</v>
      </c>
      <c r="AI161" s="118">
        <v>0</v>
      </c>
      <c r="AJ161" s="118"/>
      <c r="AK161" s="118"/>
      <c r="AL161" s="118"/>
      <c r="AM161" s="74">
        <f>'البيان النهائى '!AD158</f>
        <v>6.958333333333333</v>
      </c>
      <c r="AN161" s="75"/>
      <c r="AO161" s="76"/>
      <c r="AP161" s="76"/>
      <c r="AQ161" s="76"/>
      <c r="AR161" s="76">
        <f>'السلف الأجمالية'!E158</f>
        <v>0</v>
      </c>
      <c r="AS161" s="76"/>
      <c r="AT161" s="76"/>
      <c r="AU161" s="87">
        <v>3500</v>
      </c>
      <c r="AV161" s="69"/>
      <c r="AW161" s="69"/>
      <c r="AX161" s="70"/>
      <c r="AY161" s="69"/>
      <c r="AZ161" s="71">
        <f>'كشف المرتبات'!AN156</f>
        <v>768.05555555555566</v>
      </c>
      <c r="BA161" s="99">
        <f>'البيان النهائى '!F158</f>
        <v>-22.166666666666668</v>
      </c>
      <c r="BB161" s="83">
        <f>'البيان النهائى '!R158</f>
        <v>0.83333333333333337</v>
      </c>
      <c r="BC161" s="84">
        <f>'البيان النهائى '!E158</f>
        <v>5</v>
      </c>
      <c r="BD161" s="111">
        <f t="shared" si="4"/>
        <v>-16.333333333333336</v>
      </c>
      <c r="BE161" s="111">
        <f t="shared" si="5"/>
        <v>116.66666666666667</v>
      </c>
    </row>
    <row r="162" spans="4:57" ht="31.5" customHeight="1" thickBot="1" x14ac:dyDescent="0.25">
      <c r="D162" s="239">
        <v>147</v>
      </c>
      <c r="E162" s="116">
        <v>173</v>
      </c>
      <c r="F162" s="120" t="s">
        <v>134</v>
      </c>
      <c r="G162" s="133" t="s">
        <v>103</v>
      </c>
      <c r="H162" s="118">
        <f>5*60</f>
        <v>300</v>
      </c>
      <c r="I162" s="118">
        <f>6.5*60</f>
        <v>390</v>
      </c>
      <c r="J162" s="118">
        <v>350</v>
      </c>
      <c r="K162" s="118">
        <f>4*60</f>
        <v>240</v>
      </c>
      <c r="L162" s="118">
        <f>3*60</f>
        <v>180</v>
      </c>
      <c r="M162" s="118">
        <f>7*60</f>
        <v>420</v>
      </c>
      <c r="N162" s="118">
        <f>3*60</f>
        <v>180</v>
      </c>
      <c r="O162" s="118">
        <f>3*60</f>
        <v>180</v>
      </c>
      <c r="P162" s="118">
        <f>7*60</f>
        <v>420</v>
      </c>
      <c r="Q162" s="118">
        <f>5*60</f>
        <v>300</v>
      </c>
      <c r="R162" s="118">
        <f>5*60</f>
        <v>300</v>
      </c>
      <c r="S162" s="118">
        <v>0</v>
      </c>
      <c r="T162" s="118">
        <v>0</v>
      </c>
      <c r="U162" s="118">
        <v>0</v>
      </c>
      <c r="V162" s="118">
        <v>0</v>
      </c>
      <c r="W162" s="118">
        <v>0</v>
      </c>
      <c r="X162" s="118">
        <v>0</v>
      </c>
      <c r="Y162" s="118">
        <v>0</v>
      </c>
      <c r="Z162" s="118">
        <v>0</v>
      </c>
      <c r="AA162" s="118">
        <v>0</v>
      </c>
      <c r="AB162" s="118">
        <v>0</v>
      </c>
      <c r="AC162" s="118">
        <v>0</v>
      </c>
      <c r="AD162" s="118">
        <v>0</v>
      </c>
      <c r="AE162" s="118">
        <v>0</v>
      </c>
      <c r="AF162" s="118">
        <v>0</v>
      </c>
      <c r="AG162" s="118">
        <v>0</v>
      </c>
      <c r="AH162" s="118">
        <v>0</v>
      </c>
      <c r="AI162" s="118">
        <v>0</v>
      </c>
      <c r="AJ162" s="118"/>
      <c r="AK162" s="118"/>
      <c r="AL162" s="118"/>
      <c r="AM162" s="74">
        <f>'البيان النهائى '!AD159</f>
        <v>19.625</v>
      </c>
      <c r="AN162" s="75"/>
      <c r="AO162" s="76"/>
      <c r="AP162" s="76"/>
      <c r="AQ162" s="76"/>
      <c r="AR162" s="76">
        <f>'السلف الأجمالية'!E159</f>
        <v>0</v>
      </c>
      <c r="AS162" s="76"/>
      <c r="AT162" s="76"/>
      <c r="AU162" s="87">
        <v>3500</v>
      </c>
      <c r="AV162" s="69"/>
      <c r="AW162" s="69"/>
      <c r="AX162" s="70"/>
      <c r="AY162" s="69"/>
      <c r="AZ162" s="71">
        <f>'كشف المرتبات'!AN157</f>
        <v>2289.5833333333335</v>
      </c>
      <c r="BA162" s="99">
        <f>'البيان النهائى '!F159</f>
        <v>-15.166666666666666</v>
      </c>
      <c r="BB162" s="83">
        <f>'البيان النهائى '!R159</f>
        <v>1.8333333333333333</v>
      </c>
      <c r="BC162" s="84">
        <f>'البيان النهائى '!E159</f>
        <v>11</v>
      </c>
      <c r="BD162" s="111">
        <f t="shared" si="4"/>
        <v>-2.3333333333333321</v>
      </c>
      <c r="BE162" s="111">
        <f t="shared" si="5"/>
        <v>116.66666666666667</v>
      </c>
    </row>
    <row r="163" spans="4:57" ht="31.5" customHeight="1" thickBot="1" x14ac:dyDescent="0.25">
      <c r="D163" s="239">
        <v>148</v>
      </c>
      <c r="E163" s="116">
        <v>298</v>
      </c>
      <c r="F163" s="116" t="s">
        <v>270</v>
      </c>
      <c r="G163" s="133" t="s">
        <v>246</v>
      </c>
      <c r="H163" s="118">
        <v>0</v>
      </c>
      <c r="I163" s="118">
        <v>-60</v>
      </c>
      <c r="J163" s="118">
        <v>0</v>
      </c>
      <c r="K163" s="118">
        <f>-2*60</f>
        <v>-120</v>
      </c>
      <c r="L163" s="118">
        <f>-2*60</f>
        <v>-120</v>
      </c>
      <c r="M163" s="118">
        <f>-3*60</f>
        <v>-180</v>
      </c>
      <c r="N163" s="118">
        <v>0</v>
      </c>
      <c r="O163" s="118">
        <v>0</v>
      </c>
      <c r="P163" s="118">
        <f>-2*60</f>
        <v>-120</v>
      </c>
      <c r="Q163" s="118">
        <v>0</v>
      </c>
      <c r="R163" s="118">
        <f>-2*60</f>
        <v>-120</v>
      </c>
      <c r="S163" s="118">
        <v>0</v>
      </c>
      <c r="T163" s="118">
        <v>0</v>
      </c>
      <c r="U163" s="118">
        <v>0</v>
      </c>
      <c r="V163" s="118">
        <v>0</v>
      </c>
      <c r="W163" s="118">
        <v>0</v>
      </c>
      <c r="X163" s="118">
        <v>0</v>
      </c>
      <c r="Y163" s="118">
        <v>0</v>
      </c>
      <c r="Z163" s="118">
        <v>0</v>
      </c>
      <c r="AA163" s="118">
        <v>0</v>
      </c>
      <c r="AB163" s="118">
        <v>0</v>
      </c>
      <c r="AC163" s="118">
        <v>0</v>
      </c>
      <c r="AD163" s="118">
        <v>0</v>
      </c>
      <c r="AE163" s="118">
        <v>0</v>
      </c>
      <c r="AF163" s="118">
        <v>0</v>
      </c>
      <c r="AG163" s="118">
        <v>0</v>
      </c>
      <c r="AH163" s="118">
        <v>0</v>
      </c>
      <c r="AI163" s="118">
        <v>0</v>
      </c>
      <c r="AJ163" s="118"/>
      <c r="AK163" s="118"/>
      <c r="AL163" s="118"/>
      <c r="AM163" s="74">
        <f>'البيان النهائى '!AD160</f>
        <v>7</v>
      </c>
      <c r="AN163" s="75"/>
      <c r="AO163" s="76"/>
      <c r="AP163" s="76"/>
      <c r="AQ163" s="76"/>
      <c r="AR163" s="76">
        <f>'السلف الأجمالية'!E160</f>
        <v>0</v>
      </c>
      <c r="AS163" s="76"/>
      <c r="AT163" s="76"/>
      <c r="AU163" s="87">
        <v>3500</v>
      </c>
      <c r="AV163" s="69"/>
      <c r="AW163" s="69"/>
      <c r="AX163" s="70"/>
      <c r="AY163" s="69"/>
      <c r="AZ163" s="71">
        <f>'كشف المرتبات'!AN158</f>
        <v>641.66666666666663</v>
      </c>
      <c r="BA163" s="99">
        <f>'البيان النهائى '!F160</f>
        <v>-21</v>
      </c>
      <c r="BB163" s="83">
        <f>'البيان النهائى '!R160</f>
        <v>1</v>
      </c>
      <c r="BC163" s="84">
        <f>'البيان النهائى '!E160</f>
        <v>6</v>
      </c>
      <c r="BD163" s="111">
        <f t="shared" si="4"/>
        <v>-14</v>
      </c>
      <c r="BE163" s="111">
        <f t="shared" si="5"/>
        <v>116.66666666666667</v>
      </c>
    </row>
    <row r="164" spans="4:57" ht="31.5" customHeight="1" thickBot="1" x14ac:dyDescent="0.25">
      <c r="D164" s="239">
        <v>149</v>
      </c>
      <c r="E164" s="134"/>
      <c r="F164" s="134" t="s">
        <v>283</v>
      </c>
      <c r="G164" s="135" t="s">
        <v>284</v>
      </c>
      <c r="H164" s="118" t="s">
        <v>17</v>
      </c>
      <c r="I164" s="118" t="s">
        <v>17</v>
      </c>
      <c r="J164" s="118">
        <v>0</v>
      </c>
      <c r="K164" s="118" t="s">
        <v>17</v>
      </c>
      <c r="L164" s="118" t="s">
        <v>17</v>
      </c>
      <c r="M164" s="118" t="s">
        <v>17</v>
      </c>
      <c r="N164" s="118" t="s">
        <v>17</v>
      </c>
      <c r="O164" s="118" t="s">
        <v>17</v>
      </c>
      <c r="P164" s="118" t="s">
        <v>17</v>
      </c>
      <c r="Q164" s="118">
        <v>0</v>
      </c>
      <c r="R164" s="118" t="s">
        <v>17</v>
      </c>
      <c r="S164" s="118">
        <v>0</v>
      </c>
      <c r="T164" s="118">
        <v>0</v>
      </c>
      <c r="U164" s="118">
        <v>0</v>
      </c>
      <c r="V164" s="118">
        <v>0</v>
      </c>
      <c r="W164" s="118">
        <v>0</v>
      </c>
      <c r="X164" s="118">
        <v>0</v>
      </c>
      <c r="Y164" s="118">
        <v>0</v>
      </c>
      <c r="Z164" s="118">
        <v>0</v>
      </c>
      <c r="AA164" s="118">
        <v>0</v>
      </c>
      <c r="AB164" s="118">
        <v>0</v>
      </c>
      <c r="AC164" s="118">
        <v>0</v>
      </c>
      <c r="AD164" s="118">
        <v>0</v>
      </c>
      <c r="AE164" s="118">
        <v>0</v>
      </c>
      <c r="AF164" s="118">
        <v>0</v>
      </c>
      <c r="AG164" s="118">
        <v>0</v>
      </c>
      <c r="AH164" s="118">
        <v>0</v>
      </c>
      <c r="AI164" s="118">
        <v>0</v>
      </c>
      <c r="AJ164" s="118"/>
      <c r="AK164" s="118"/>
      <c r="AL164" s="118"/>
      <c r="AM164" s="74">
        <f>'البيان النهائى '!AD161</f>
        <v>10.5</v>
      </c>
      <c r="AN164" s="75"/>
      <c r="AO164" s="76"/>
      <c r="AP164" s="76"/>
      <c r="AQ164" s="76"/>
      <c r="AR164" s="76">
        <f>'السلف الأجمالية'!E161</f>
        <v>0</v>
      </c>
      <c r="AS164" s="76"/>
      <c r="AT164" s="76"/>
      <c r="AU164" s="87">
        <v>1400</v>
      </c>
      <c r="AV164" s="69"/>
      <c r="AW164" s="69"/>
      <c r="AX164" s="70"/>
      <c r="AY164" s="69"/>
      <c r="AZ164" s="71">
        <f>'كشف المرتبات'!AN159</f>
        <v>490</v>
      </c>
      <c r="BA164" s="99">
        <f>'البيان النهائى '!F161</f>
        <v>-17.5</v>
      </c>
      <c r="BB164" s="83">
        <f>'البيان النهائى '!R161</f>
        <v>1.5</v>
      </c>
      <c r="BC164" s="84">
        <f>'البيان النهائى '!E161</f>
        <v>9</v>
      </c>
      <c r="BD164" s="111">
        <f t="shared" si="4"/>
        <v>-7</v>
      </c>
      <c r="BE164" s="111">
        <f t="shared" si="5"/>
        <v>46.666666666666664</v>
      </c>
    </row>
    <row r="165" spans="4:57" ht="31.5" customHeight="1" thickBot="1" x14ac:dyDescent="0.25">
      <c r="D165" s="239">
        <v>150</v>
      </c>
      <c r="E165" s="134"/>
      <c r="F165" s="136" t="s">
        <v>285</v>
      </c>
      <c r="G165" s="137" t="s">
        <v>284</v>
      </c>
      <c r="H165" s="118">
        <v>0</v>
      </c>
      <c r="I165" s="118">
        <v>0</v>
      </c>
      <c r="J165" s="118" t="s">
        <v>17</v>
      </c>
      <c r="K165" s="118" t="s">
        <v>17</v>
      </c>
      <c r="L165" s="118" t="s">
        <v>17</v>
      </c>
      <c r="M165" s="118">
        <v>0</v>
      </c>
      <c r="N165" s="118">
        <v>0</v>
      </c>
      <c r="O165" s="118" t="s">
        <v>17</v>
      </c>
      <c r="P165" s="118" t="s">
        <v>17</v>
      </c>
      <c r="Q165" s="118" t="s">
        <v>17</v>
      </c>
      <c r="R165" s="118" t="s">
        <v>17</v>
      </c>
      <c r="S165" s="118">
        <v>0</v>
      </c>
      <c r="T165" s="118">
        <v>0</v>
      </c>
      <c r="U165" s="118">
        <v>0</v>
      </c>
      <c r="V165" s="118">
        <v>0</v>
      </c>
      <c r="W165" s="118">
        <v>0</v>
      </c>
      <c r="X165" s="118">
        <v>0</v>
      </c>
      <c r="Y165" s="118">
        <v>0</v>
      </c>
      <c r="Z165" s="118">
        <v>0</v>
      </c>
      <c r="AA165" s="118">
        <v>0</v>
      </c>
      <c r="AB165" s="118">
        <v>0</v>
      </c>
      <c r="AC165" s="118">
        <v>0</v>
      </c>
      <c r="AD165" s="118">
        <v>0</v>
      </c>
      <c r="AE165" s="118">
        <v>0</v>
      </c>
      <c r="AF165" s="118">
        <v>0</v>
      </c>
      <c r="AG165" s="118">
        <v>0</v>
      </c>
      <c r="AH165" s="118">
        <v>0</v>
      </c>
      <c r="AI165" s="118">
        <v>0</v>
      </c>
      <c r="AJ165" s="118"/>
      <c r="AK165" s="118"/>
      <c r="AL165" s="118"/>
      <c r="AM165" s="74">
        <f>'البيان النهائى '!AD162</f>
        <v>8.1666666666666661</v>
      </c>
      <c r="AN165" s="75"/>
      <c r="AO165" s="76"/>
      <c r="AP165" s="76"/>
      <c r="AQ165" s="76"/>
      <c r="AR165" s="76">
        <f>'السلف الأجمالية'!E162</f>
        <v>0</v>
      </c>
      <c r="AS165" s="76"/>
      <c r="AT165" s="76"/>
      <c r="AU165" s="87">
        <v>1400</v>
      </c>
      <c r="AV165" s="69"/>
      <c r="AW165" s="69"/>
      <c r="AX165" s="70"/>
      <c r="AY165" s="69"/>
      <c r="AZ165" s="71">
        <f>'كشف المرتبات'!AN160</f>
        <v>381.11111111111109</v>
      </c>
      <c r="BA165" s="99">
        <f>'البيان النهائى '!F162</f>
        <v>-19.833333333333336</v>
      </c>
      <c r="BB165" s="83">
        <f>'البيان النهائى '!R162</f>
        <v>1.1666666666666667</v>
      </c>
      <c r="BC165" s="84">
        <f>'البيان النهائى '!E162</f>
        <v>7</v>
      </c>
      <c r="BD165" s="111">
        <f t="shared" si="4"/>
        <v>-11.66666666666667</v>
      </c>
      <c r="BE165" s="111">
        <f t="shared" si="5"/>
        <v>46.666666666666664</v>
      </c>
    </row>
    <row r="166" spans="4:57" ht="31.5" customHeight="1" thickBot="1" x14ac:dyDescent="0.25">
      <c r="D166" s="239">
        <v>151</v>
      </c>
      <c r="E166" s="134"/>
      <c r="F166" s="134" t="s">
        <v>286</v>
      </c>
      <c r="G166" s="135" t="s">
        <v>287</v>
      </c>
      <c r="H166" s="118">
        <v>0</v>
      </c>
      <c r="I166" s="118" t="s">
        <v>17</v>
      </c>
      <c r="J166" s="118" t="s">
        <v>17</v>
      </c>
      <c r="K166" s="118" t="s">
        <v>17</v>
      </c>
      <c r="L166" s="118" t="s">
        <v>17</v>
      </c>
      <c r="M166" s="118" t="s">
        <v>17</v>
      </c>
      <c r="N166" s="118" t="s">
        <v>17</v>
      </c>
      <c r="O166" s="118">
        <v>0</v>
      </c>
      <c r="P166" s="118" t="s">
        <v>17</v>
      </c>
      <c r="Q166" s="118" t="s">
        <v>17</v>
      </c>
      <c r="R166" s="118" t="s">
        <v>17</v>
      </c>
      <c r="S166" s="118">
        <v>0</v>
      </c>
      <c r="T166" s="118">
        <v>0</v>
      </c>
      <c r="U166" s="118">
        <v>0</v>
      </c>
      <c r="V166" s="118">
        <v>0</v>
      </c>
      <c r="W166" s="118">
        <v>0</v>
      </c>
      <c r="X166" s="118">
        <v>0</v>
      </c>
      <c r="Y166" s="118">
        <v>0</v>
      </c>
      <c r="Z166" s="118">
        <v>0</v>
      </c>
      <c r="AA166" s="118">
        <v>0</v>
      </c>
      <c r="AB166" s="118">
        <v>0</v>
      </c>
      <c r="AC166" s="118">
        <v>0</v>
      </c>
      <c r="AD166" s="118">
        <v>0</v>
      </c>
      <c r="AE166" s="118">
        <v>0</v>
      </c>
      <c r="AF166" s="118">
        <v>0</v>
      </c>
      <c r="AG166" s="118">
        <v>0</v>
      </c>
      <c r="AH166" s="118">
        <v>0</v>
      </c>
      <c r="AI166" s="118">
        <v>0</v>
      </c>
      <c r="AJ166" s="118"/>
      <c r="AK166" s="118"/>
      <c r="AL166" s="118"/>
      <c r="AM166" s="74">
        <f>'البيان النهائى '!AD163</f>
        <v>10.5</v>
      </c>
      <c r="AN166" s="75"/>
      <c r="AO166" s="76"/>
      <c r="AP166" s="76"/>
      <c r="AQ166" s="76"/>
      <c r="AR166" s="76">
        <f>'السلف الأجمالية'!E163</f>
        <v>0</v>
      </c>
      <c r="AS166" s="76"/>
      <c r="AT166" s="76"/>
      <c r="AU166" s="87">
        <v>1400</v>
      </c>
      <c r="AV166" s="69"/>
      <c r="AW166" s="69"/>
      <c r="AX166" s="70"/>
      <c r="AY166" s="69"/>
      <c r="AZ166" s="71">
        <f>'كشف المرتبات'!AN161</f>
        <v>490</v>
      </c>
      <c r="BA166" s="99">
        <f>'البيان النهائى '!F163</f>
        <v>-17.5</v>
      </c>
      <c r="BB166" s="83">
        <f>'البيان النهائى '!R163</f>
        <v>1.5</v>
      </c>
      <c r="BC166" s="84">
        <f>'البيان النهائى '!E163</f>
        <v>9</v>
      </c>
      <c r="BD166" s="111">
        <f t="shared" si="4"/>
        <v>-7</v>
      </c>
      <c r="BE166" s="111">
        <f t="shared" si="5"/>
        <v>46.666666666666664</v>
      </c>
    </row>
    <row r="167" spans="4:57" ht="31.5" customHeight="1" thickBot="1" x14ac:dyDescent="0.25">
      <c r="D167" s="239">
        <v>152</v>
      </c>
      <c r="E167" s="134"/>
      <c r="F167" s="134" t="s">
        <v>288</v>
      </c>
      <c r="G167" s="135" t="s">
        <v>289</v>
      </c>
      <c r="H167" s="118">
        <v>0</v>
      </c>
      <c r="I167" s="118">
        <v>0</v>
      </c>
      <c r="J167" s="118">
        <v>0</v>
      </c>
      <c r="K167" s="118" t="s">
        <v>17</v>
      </c>
      <c r="L167" s="118" t="s">
        <v>17</v>
      </c>
      <c r="M167" s="118">
        <v>-20</v>
      </c>
      <c r="N167" s="118">
        <v>0</v>
      </c>
      <c r="O167" s="118" t="s">
        <v>17</v>
      </c>
      <c r="P167" s="118">
        <v>0</v>
      </c>
      <c r="Q167" s="118" t="s">
        <v>17</v>
      </c>
      <c r="R167" s="118" t="s">
        <v>17</v>
      </c>
      <c r="S167" s="118">
        <v>0</v>
      </c>
      <c r="T167" s="118">
        <v>0</v>
      </c>
      <c r="U167" s="118">
        <v>0</v>
      </c>
      <c r="V167" s="118">
        <v>0</v>
      </c>
      <c r="W167" s="118">
        <v>0</v>
      </c>
      <c r="X167" s="118">
        <v>0</v>
      </c>
      <c r="Y167" s="118">
        <v>0</v>
      </c>
      <c r="Z167" s="118">
        <v>0</v>
      </c>
      <c r="AA167" s="118">
        <v>0</v>
      </c>
      <c r="AB167" s="118">
        <v>0</v>
      </c>
      <c r="AC167" s="118">
        <v>0</v>
      </c>
      <c r="AD167" s="118">
        <v>0</v>
      </c>
      <c r="AE167" s="118">
        <v>0</v>
      </c>
      <c r="AF167" s="118">
        <v>0</v>
      </c>
      <c r="AG167" s="118">
        <v>0</v>
      </c>
      <c r="AH167" s="118">
        <v>0</v>
      </c>
      <c r="AI167" s="118">
        <v>0</v>
      </c>
      <c r="AJ167" s="118"/>
      <c r="AK167" s="118"/>
      <c r="AL167" s="118"/>
      <c r="AM167" s="74">
        <f>'البيان النهائى '!AD164</f>
        <v>7</v>
      </c>
      <c r="AN167" s="75"/>
      <c r="AO167" s="76"/>
      <c r="AP167" s="76"/>
      <c r="AQ167" s="76"/>
      <c r="AR167" s="76">
        <f>'السلف الأجمالية'!E164</f>
        <v>0</v>
      </c>
      <c r="AS167" s="76"/>
      <c r="AT167" s="76"/>
      <c r="AU167" s="87">
        <v>1400</v>
      </c>
      <c r="AV167" s="69"/>
      <c r="AW167" s="69"/>
      <c r="AX167" s="70"/>
      <c r="AY167" s="69"/>
      <c r="AZ167" s="71">
        <f>'كشف المرتبات'!AN162</f>
        <v>324.72222222222223</v>
      </c>
      <c r="BA167" s="99">
        <f>'البيان النهائى '!F164</f>
        <v>-21</v>
      </c>
      <c r="BB167" s="83">
        <f>'البيان النهائى '!R164</f>
        <v>1</v>
      </c>
      <c r="BC167" s="84">
        <f>'البيان النهائى '!E164</f>
        <v>6</v>
      </c>
      <c r="BD167" s="111">
        <f t="shared" si="4"/>
        <v>-14</v>
      </c>
      <c r="BE167" s="111">
        <f t="shared" si="5"/>
        <v>46.666666666666664</v>
      </c>
    </row>
    <row r="168" spans="4:57" ht="31.5" customHeight="1" thickBot="1" x14ac:dyDescent="0.25">
      <c r="D168" s="239">
        <v>153</v>
      </c>
      <c r="E168" s="134"/>
      <c r="F168" s="134" t="s">
        <v>302</v>
      </c>
      <c r="G168" s="135" t="s">
        <v>290</v>
      </c>
      <c r="H168" s="118">
        <v>0</v>
      </c>
      <c r="I168" s="118">
        <v>0</v>
      </c>
      <c r="J168" s="118">
        <v>0</v>
      </c>
      <c r="K168" s="118" t="s">
        <v>17</v>
      </c>
      <c r="L168" s="118" t="s">
        <v>17</v>
      </c>
      <c r="M168" s="118" t="s">
        <v>17</v>
      </c>
      <c r="N168" s="118" t="s">
        <v>17</v>
      </c>
      <c r="O168" s="118">
        <v>0</v>
      </c>
      <c r="P168" s="118">
        <v>0</v>
      </c>
      <c r="Q168" s="118">
        <v>0</v>
      </c>
      <c r="R168" s="118">
        <v>0</v>
      </c>
      <c r="S168" s="118">
        <v>0</v>
      </c>
      <c r="T168" s="118">
        <v>0</v>
      </c>
      <c r="U168" s="118">
        <v>0</v>
      </c>
      <c r="V168" s="118">
        <v>0</v>
      </c>
      <c r="W168" s="118">
        <v>0</v>
      </c>
      <c r="X168" s="118">
        <v>0</v>
      </c>
      <c r="Y168" s="118">
        <v>0</v>
      </c>
      <c r="Z168" s="118">
        <v>0</v>
      </c>
      <c r="AA168" s="118">
        <v>0</v>
      </c>
      <c r="AB168" s="118">
        <v>0</v>
      </c>
      <c r="AC168" s="118">
        <v>0</v>
      </c>
      <c r="AD168" s="118">
        <v>0</v>
      </c>
      <c r="AE168" s="118">
        <v>0</v>
      </c>
      <c r="AF168" s="118">
        <v>0</v>
      </c>
      <c r="AG168" s="118">
        <v>0</v>
      </c>
      <c r="AH168" s="118">
        <v>0</v>
      </c>
      <c r="AI168" s="118">
        <v>0</v>
      </c>
      <c r="AJ168" s="118"/>
      <c r="AK168" s="118"/>
      <c r="AL168" s="118"/>
      <c r="AM168" s="74">
        <f>'البيان النهائى '!AD165</f>
        <v>4.666666666666667</v>
      </c>
      <c r="AN168" s="75"/>
      <c r="AO168" s="76"/>
      <c r="AP168" s="76"/>
      <c r="AQ168" s="76"/>
      <c r="AR168" s="76">
        <f>'السلف الأجمالية'!E165</f>
        <v>0</v>
      </c>
      <c r="AS168" s="76"/>
      <c r="AT168" s="76"/>
      <c r="AU168" s="87">
        <v>1400</v>
      </c>
      <c r="AV168" s="69"/>
      <c r="AW168" s="69"/>
      <c r="AX168" s="70"/>
      <c r="AY168" s="69"/>
      <c r="AZ168" s="71">
        <f>'كشف المرتبات'!AN163</f>
        <v>217.77777777777777</v>
      </c>
      <c r="BA168" s="99">
        <f>'البيان النهائى '!F165</f>
        <v>-23.333333333333332</v>
      </c>
      <c r="BB168" s="83">
        <f>'البيان النهائى '!R165</f>
        <v>0.66666666666666663</v>
      </c>
      <c r="BC168" s="84">
        <f>'البيان النهائى '!E165</f>
        <v>4</v>
      </c>
      <c r="BD168" s="111">
        <f t="shared" si="4"/>
        <v>-18.666666666666664</v>
      </c>
      <c r="BE168" s="111">
        <f t="shared" si="5"/>
        <v>46.666666666666664</v>
      </c>
    </row>
    <row r="169" spans="4:57" ht="31.5" customHeight="1" thickBot="1" x14ac:dyDescent="0.25">
      <c r="D169" s="239">
        <v>154</v>
      </c>
      <c r="E169" s="134"/>
      <c r="F169" s="134" t="s">
        <v>292</v>
      </c>
      <c r="G169" s="135" t="s">
        <v>290</v>
      </c>
      <c r="H169" s="118">
        <v>0</v>
      </c>
      <c r="I169" s="118">
        <v>0</v>
      </c>
      <c r="J169" s="118">
        <v>0</v>
      </c>
      <c r="K169" s="118" t="s">
        <v>17</v>
      </c>
      <c r="L169" s="118">
        <v>0</v>
      </c>
      <c r="M169" s="118">
        <v>0</v>
      </c>
      <c r="N169" s="118">
        <v>0</v>
      </c>
      <c r="O169" s="118">
        <v>0</v>
      </c>
      <c r="P169" s="118">
        <v>0</v>
      </c>
      <c r="Q169" s="118">
        <v>0</v>
      </c>
      <c r="R169" s="118">
        <v>0</v>
      </c>
      <c r="S169" s="118">
        <v>0</v>
      </c>
      <c r="T169" s="118">
        <v>0</v>
      </c>
      <c r="U169" s="118">
        <v>0</v>
      </c>
      <c r="V169" s="118">
        <v>0</v>
      </c>
      <c r="W169" s="118">
        <v>0</v>
      </c>
      <c r="X169" s="118">
        <v>0</v>
      </c>
      <c r="Y169" s="118">
        <v>0</v>
      </c>
      <c r="Z169" s="118">
        <v>0</v>
      </c>
      <c r="AA169" s="118">
        <v>0</v>
      </c>
      <c r="AB169" s="118">
        <v>0</v>
      </c>
      <c r="AC169" s="118">
        <v>0</v>
      </c>
      <c r="AD169" s="118">
        <v>0</v>
      </c>
      <c r="AE169" s="118">
        <v>0</v>
      </c>
      <c r="AF169" s="118">
        <v>0</v>
      </c>
      <c r="AG169" s="118">
        <v>0</v>
      </c>
      <c r="AH169" s="118">
        <v>0</v>
      </c>
      <c r="AI169" s="118">
        <v>0</v>
      </c>
      <c r="AJ169" s="118"/>
      <c r="AK169" s="118"/>
      <c r="AL169" s="118"/>
      <c r="AM169" s="74">
        <f>'البيان النهائى '!AD166</f>
        <v>1.1666666666666667</v>
      </c>
      <c r="AN169" s="75"/>
      <c r="AO169" s="76"/>
      <c r="AP169" s="76"/>
      <c r="AQ169" s="76"/>
      <c r="AR169" s="76">
        <f>'السلف الأجمالية'!E166</f>
        <v>0</v>
      </c>
      <c r="AS169" s="76"/>
      <c r="AT169" s="76"/>
      <c r="AU169" s="87">
        <v>1400</v>
      </c>
      <c r="AV169" s="69"/>
      <c r="AW169" s="69"/>
      <c r="AX169" s="70"/>
      <c r="AY169" s="69"/>
      <c r="AZ169" s="71">
        <f>'كشف المرتبات'!AN164</f>
        <v>54.444444444444443</v>
      </c>
      <c r="BA169" s="99">
        <f>'البيان النهائى '!F166</f>
        <v>-26.833333333333332</v>
      </c>
      <c r="BB169" s="83">
        <f>'البيان النهائى '!R166</f>
        <v>0.16666666666666666</v>
      </c>
      <c r="BC169" s="84">
        <f>'البيان النهائى '!E166</f>
        <v>1</v>
      </c>
      <c r="BD169" s="111">
        <f t="shared" si="4"/>
        <v>-25.666666666666664</v>
      </c>
      <c r="BE169" s="111">
        <f t="shared" si="5"/>
        <v>46.666666666666664</v>
      </c>
    </row>
    <row r="170" spans="4:57" ht="31.5" customHeight="1" thickBot="1" x14ac:dyDescent="0.25">
      <c r="D170" s="239">
        <v>155</v>
      </c>
      <c r="E170" s="134"/>
      <c r="F170" s="134" t="s">
        <v>293</v>
      </c>
      <c r="G170" s="135" t="s">
        <v>294</v>
      </c>
      <c r="H170" s="118">
        <v>0</v>
      </c>
      <c r="I170" s="118">
        <v>0</v>
      </c>
      <c r="J170" s="118">
        <v>0</v>
      </c>
      <c r="K170" s="118" t="s">
        <v>17</v>
      </c>
      <c r="L170" s="118">
        <v>0</v>
      </c>
      <c r="M170" s="118">
        <v>0</v>
      </c>
      <c r="N170" s="118">
        <v>0</v>
      </c>
      <c r="O170" s="118">
        <v>0</v>
      </c>
      <c r="P170" s="118">
        <v>0</v>
      </c>
      <c r="Q170" s="118">
        <v>0</v>
      </c>
      <c r="R170" s="118">
        <v>0</v>
      </c>
      <c r="S170" s="118">
        <v>0</v>
      </c>
      <c r="T170" s="118">
        <v>0</v>
      </c>
      <c r="U170" s="118">
        <v>0</v>
      </c>
      <c r="V170" s="118">
        <v>0</v>
      </c>
      <c r="W170" s="118">
        <v>0</v>
      </c>
      <c r="X170" s="118">
        <v>0</v>
      </c>
      <c r="Y170" s="118">
        <v>0</v>
      </c>
      <c r="Z170" s="118">
        <v>0</v>
      </c>
      <c r="AA170" s="118">
        <v>0</v>
      </c>
      <c r="AB170" s="118">
        <v>0</v>
      </c>
      <c r="AC170" s="118">
        <v>0</v>
      </c>
      <c r="AD170" s="118">
        <v>0</v>
      </c>
      <c r="AE170" s="118">
        <v>0</v>
      </c>
      <c r="AF170" s="118">
        <v>0</v>
      </c>
      <c r="AG170" s="118">
        <v>0</v>
      </c>
      <c r="AH170" s="118">
        <v>0</v>
      </c>
      <c r="AI170" s="118">
        <v>0</v>
      </c>
      <c r="AJ170" s="118"/>
      <c r="AK170" s="118"/>
      <c r="AL170" s="118"/>
      <c r="AM170" s="74">
        <f>'البيان النهائى '!AD167</f>
        <v>1.1666666666666667</v>
      </c>
      <c r="AN170" s="75"/>
      <c r="AO170" s="76"/>
      <c r="AP170" s="76"/>
      <c r="AQ170" s="76"/>
      <c r="AR170" s="76">
        <f>'السلف الأجمالية'!E167</f>
        <v>0</v>
      </c>
      <c r="AS170" s="76"/>
      <c r="AT170" s="76"/>
      <c r="AU170" s="87">
        <v>1400</v>
      </c>
      <c r="AV170" s="69"/>
      <c r="AW170" s="69"/>
      <c r="AX170" s="70"/>
      <c r="AY170" s="69"/>
      <c r="AZ170" s="71">
        <f>'كشف المرتبات'!AN165</f>
        <v>54.444444444444443</v>
      </c>
      <c r="BA170" s="99">
        <f>'البيان النهائى '!F167</f>
        <v>-26.833333333333332</v>
      </c>
      <c r="BB170" s="83">
        <f>'البيان النهائى '!R167</f>
        <v>0.16666666666666666</v>
      </c>
      <c r="BC170" s="84">
        <f>'البيان النهائى '!E167</f>
        <v>1</v>
      </c>
      <c r="BD170" s="111">
        <f t="shared" si="4"/>
        <v>-25.666666666666664</v>
      </c>
      <c r="BE170" s="111">
        <f t="shared" si="5"/>
        <v>46.666666666666664</v>
      </c>
    </row>
    <row r="171" spans="4:57" ht="31.5" customHeight="1" thickBot="1" x14ac:dyDescent="0.25">
      <c r="D171" s="239">
        <v>156</v>
      </c>
      <c r="E171" s="134"/>
      <c r="F171" s="134" t="s">
        <v>295</v>
      </c>
      <c r="G171" s="135" t="s">
        <v>287</v>
      </c>
      <c r="H171" s="118">
        <v>0</v>
      </c>
      <c r="I171" s="118">
        <v>0</v>
      </c>
      <c r="J171" s="118">
        <v>0</v>
      </c>
      <c r="K171" s="118" t="s">
        <v>17</v>
      </c>
      <c r="L171" s="118">
        <v>0</v>
      </c>
      <c r="M171" s="118">
        <v>0</v>
      </c>
      <c r="N171" s="118">
        <v>0</v>
      </c>
      <c r="O171" s="118">
        <v>0</v>
      </c>
      <c r="P171" s="118">
        <v>0</v>
      </c>
      <c r="Q171" s="118">
        <v>0</v>
      </c>
      <c r="R171" s="118">
        <v>0</v>
      </c>
      <c r="S171" s="118">
        <v>0</v>
      </c>
      <c r="T171" s="118">
        <v>0</v>
      </c>
      <c r="U171" s="118">
        <v>0</v>
      </c>
      <c r="V171" s="118">
        <v>0</v>
      </c>
      <c r="W171" s="118">
        <v>0</v>
      </c>
      <c r="X171" s="118">
        <v>0</v>
      </c>
      <c r="Y171" s="118">
        <v>0</v>
      </c>
      <c r="Z171" s="118">
        <v>0</v>
      </c>
      <c r="AA171" s="118">
        <v>0</v>
      </c>
      <c r="AB171" s="118">
        <v>0</v>
      </c>
      <c r="AC171" s="118">
        <v>0</v>
      </c>
      <c r="AD171" s="118">
        <v>0</v>
      </c>
      <c r="AE171" s="118">
        <v>0</v>
      </c>
      <c r="AF171" s="118">
        <v>0</v>
      </c>
      <c r="AG171" s="118">
        <v>0</v>
      </c>
      <c r="AH171" s="118">
        <v>0</v>
      </c>
      <c r="AI171" s="118">
        <v>0</v>
      </c>
      <c r="AJ171" s="118"/>
      <c r="AK171" s="118"/>
      <c r="AL171" s="118"/>
      <c r="AM171" s="74">
        <f>'البيان النهائى '!AD168</f>
        <v>1.1666666666666667</v>
      </c>
      <c r="AN171" s="75"/>
      <c r="AO171" s="76"/>
      <c r="AP171" s="76"/>
      <c r="AQ171" s="76"/>
      <c r="AR171" s="76">
        <f>'السلف الأجمالية'!E168</f>
        <v>0</v>
      </c>
      <c r="AS171" s="76"/>
      <c r="AT171" s="76"/>
      <c r="AU171" s="87">
        <v>1400</v>
      </c>
      <c r="AV171" s="69"/>
      <c r="AW171" s="69"/>
      <c r="AX171" s="70"/>
      <c r="AY171" s="69"/>
      <c r="AZ171" s="71">
        <f>'كشف المرتبات'!AN166</f>
        <v>54.444444444444443</v>
      </c>
      <c r="BA171" s="99">
        <f>'البيان النهائى '!F168</f>
        <v>-26.833333333333332</v>
      </c>
      <c r="BB171" s="83">
        <f>'البيان النهائى '!R168</f>
        <v>0.16666666666666666</v>
      </c>
      <c r="BC171" s="84">
        <f>'البيان النهائى '!E168</f>
        <v>1</v>
      </c>
      <c r="BD171" s="111">
        <f t="shared" si="4"/>
        <v>-25.666666666666664</v>
      </c>
      <c r="BE171" s="111">
        <f t="shared" si="5"/>
        <v>46.666666666666664</v>
      </c>
    </row>
    <row r="172" spans="4:57" ht="31.5" customHeight="1" thickBot="1" x14ac:dyDescent="0.25">
      <c r="D172" s="239">
        <v>157</v>
      </c>
      <c r="E172" s="134"/>
      <c r="F172" s="134" t="s">
        <v>297</v>
      </c>
      <c r="G172" s="135" t="s">
        <v>298</v>
      </c>
      <c r="H172" s="118">
        <v>0</v>
      </c>
      <c r="I172" s="118">
        <v>0</v>
      </c>
      <c r="J172" s="118">
        <v>0</v>
      </c>
      <c r="K172" s="118">
        <v>0</v>
      </c>
      <c r="L172" s="118" t="s">
        <v>17</v>
      </c>
      <c r="M172" s="118">
        <v>0</v>
      </c>
      <c r="N172" s="118">
        <v>0</v>
      </c>
      <c r="O172" s="118">
        <v>0</v>
      </c>
      <c r="P172" s="118">
        <v>0</v>
      </c>
      <c r="Q172" s="118">
        <v>0</v>
      </c>
      <c r="R172" s="118">
        <v>0</v>
      </c>
      <c r="S172" s="118">
        <v>0</v>
      </c>
      <c r="T172" s="118">
        <v>0</v>
      </c>
      <c r="U172" s="118">
        <v>0</v>
      </c>
      <c r="V172" s="118">
        <v>0</v>
      </c>
      <c r="W172" s="118">
        <v>0</v>
      </c>
      <c r="X172" s="118">
        <v>0</v>
      </c>
      <c r="Y172" s="118">
        <v>0</v>
      </c>
      <c r="Z172" s="118">
        <v>0</v>
      </c>
      <c r="AA172" s="118">
        <v>0</v>
      </c>
      <c r="AB172" s="118">
        <v>0</v>
      </c>
      <c r="AC172" s="118">
        <v>0</v>
      </c>
      <c r="AD172" s="118">
        <v>0</v>
      </c>
      <c r="AE172" s="118">
        <v>0</v>
      </c>
      <c r="AF172" s="118">
        <v>0</v>
      </c>
      <c r="AG172" s="118">
        <v>0</v>
      </c>
      <c r="AH172" s="118">
        <v>0</v>
      </c>
      <c r="AI172" s="118">
        <v>0</v>
      </c>
      <c r="AJ172" s="118"/>
      <c r="AK172" s="118"/>
      <c r="AL172" s="118"/>
      <c r="AM172" s="74">
        <f>'البيان النهائى '!AD169</f>
        <v>1.1666666666666667</v>
      </c>
      <c r="AN172" s="75"/>
      <c r="AO172" s="76"/>
      <c r="AP172" s="76"/>
      <c r="AQ172" s="76"/>
      <c r="AR172" s="76">
        <f>'السلف الأجمالية'!E169</f>
        <v>0</v>
      </c>
      <c r="AS172" s="76"/>
      <c r="AT172" s="76"/>
      <c r="AU172" s="87">
        <v>1400</v>
      </c>
      <c r="AV172" s="69"/>
      <c r="AW172" s="69"/>
      <c r="AX172" s="70"/>
      <c r="AY172" s="69"/>
      <c r="AZ172" s="71">
        <f>'كشف المرتبات'!AN167</f>
        <v>54.444444444444443</v>
      </c>
      <c r="BA172" s="99">
        <f>'البيان النهائى '!F169</f>
        <v>-26.833333333333332</v>
      </c>
      <c r="BB172" s="83">
        <f>'البيان النهائى '!R169</f>
        <v>0.16666666666666666</v>
      </c>
      <c r="BC172" s="84">
        <f>'البيان النهائى '!E169</f>
        <v>1</v>
      </c>
      <c r="BD172" s="111">
        <f t="shared" si="4"/>
        <v>-25.666666666666664</v>
      </c>
      <c r="BE172" s="111">
        <f t="shared" si="5"/>
        <v>46.666666666666664</v>
      </c>
    </row>
    <row r="173" spans="4:57" ht="31.5" customHeight="1" thickBot="1" x14ac:dyDescent="0.25">
      <c r="D173" s="239">
        <v>158</v>
      </c>
      <c r="E173" s="134"/>
      <c r="F173" s="134" t="s">
        <v>299</v>
      </c>
      <c r="G173" s="135" t="s">
        <v>298</v>
      </c>
      <c r="H173" s="118">
        <v>0</v>
      </c>
      <c r="I173" s="118">
        <v>0</v>
      </c>
      <c r="J173" s="118">
        <v>0</v>
      </c>
      <c r="K173" s="118">
        <v>0</v>
      </c>
      <c r="L173" s="118" t="s">
        <v>17</v>
      </c>
      <c r="M173" s="118" t="s">
        <v>17</v>
      </c>
      <c r="N173" s="118" t="s">
        <v>17</v>
      </c>
      <c r="O173" s="118" t="s">
        <v>17</v>
      </c>
      <c r="P173" s="118" t="s">
        <v>17</v>
      </c>
      <c r="Q173" s="118">
        <v>0</v>
      </c>
      <c r="R173" s="118" t="s">
        <v>17</v>
      </c>
      <c r="S173" s="118">
        <v>0</v>
      </c>
      <c r="T173" s="118">
        <v>0</v>
      </c>
      <c r="U173" s="118">
        <v>0</v>
      </c>
      <c r="V173" s="118">
        <v>0</v>
      </c>
      <c r="W173" s="118">
        <v>0</v>
      </c>
      <c r="X173" s="118">
        <v>0</v>
      </c>
      <c r="Y173" s="118">
        <v>0</v>
      </c>
      <c r="Z173" s="118">
        <v>0</v>
      </c>
      <c r="AA173" s="118">
        <v>0</v>
      </c>
      <c r="AB173" s="118">
        <v>0</v>
      </c>
      <c r="AC173" s="118">
        <v>0</v>
      </c>
      <c r="AD173" s="118">
        <v>0</v>
      </c>
      <c r="AE173" s="118">
        <v>0</v>
      </c>
      <c r="AF173" s="118">
        <v>0</v>
      </c>
      <c r="AG173" s="118">
        <v>0</v>
      </c>
      <c r="AH173" s="118">
        <v>0</v>
      </c>
      <c r="AI173" s="118">
        <v>0</v>
      </c>
      <c r="AJ173" s="118"/>
      <c r="AK173" s="118"/>
      <c r="AL173" s="118"/>
      <c r="AM173" s="74">
        <f>'البيان النهائى '!AD170</f>
        <v>7</v>
      </c>
      <c r="AN173" s="75"/>
      <c r="AO173" s="76"/>
      <c r="AP173" s="76"/>
      <c r="AQ173" s="76"/>
      <c r="AR173" s="76">
        <f>'السلف الأجمالية'!E170</f>
        <v>0</v>
      </c>
      <c r="AS173" s="76"/>
      <c r="AT173" s="76"/>
      <c r="AU173" s="87">
        <v>1400</v>
      </c>
      <c r="AV173" s="69"/>
      <c r="AW173" s="69"/>
      <c r="AX173" s="70"/>
      <c r="AY173" s="69"/>
      <c r="AZ173" s="71">
        <f>'كشف المرتبات'!AN168</f>
        <v>326.66666666666669</v>
      </c>
      <c r="BA173" s="99">
        <f>'البيان النهائى '!F170</f>
        <v>-21</v>
      </c>
      <c r="BB173" s="83">
        <f>'البيان النهائى '!R170</f>
        <v>1</v>
      </c>
      <c r="BC173" s="84">
        <f>'البيان النهائى '!E170</f>
        <v>6</v>
      </c>
      <c r="BD173" s="111">
        <f t="shared" si="4"/>
        <v>-14</v>
      </c>
      <c r="BE173" s="111">
        <f t="shared" si="5"/>
        <v>46.666666666666664</v>
      </c>
    </row>
    <row r="174" spans="4:57" ht="31.5" customHeight="1" thickBot="1" x14ac:dyDescent="0.25">
      <c r="D174" s="239">
        <v>159</v>
      </c>
      <c r="E174" s="134"/>
      <c r="F174" s="134" t="s">
        <v>300</v>
      </c>
      <c r="G174" s="138" t="s">
        <v>298</v>
      </c>
      <c r="H174" s="118">
        <v>0</v>
      </c>
      <c r="I174" s="118">
        <v>0</v>
      </c>
      <c r="J174" s="118">
        <v>0</v>
      </c>
      <c r="K174" s="118">
        <v>0</v>
      </c>
      <c r="L174" s="118" t="s">
        <v>17</v>
      </c>
      <c r="M174" s="118">
        <v>0</v>
      </c>
      <c r="N174" s="118">
        <v>0</v>
      </c>
      <c r="O174" s="118">
        <v>0</v>
      </c>
      <c r="P174" s="118">
        <f>-4*60</f>
        <v>-240</v>
      </c>
      <c r="Q174" s="118">
        <v>0</v>
      </c>
      <c r="R174" s="118">
        <v>0</v>
      </c>
      <c r="S174" s="118">
        <v>0</v>
      </c>
      <c r="T174" s="118">
        <v>0</v>
      </c>
      <c r="U174" s="118">
        <v>0</v>
      </c>
      <c r="V174" s="118">
        <v>0</v>
      </c>
      <c r="W174" s="118">
        <v>0</v>
      </c>
      <c r="X174" s="118">
        <v>0</v>
      </c>
      <c r="Y174" s="118">
        <v>0</v>
      </c>
      <c r="Z174" s="118">
        <v>0</v>
      </c>
      <c r="AA174" s="118">
        <v>0</v>
      </c>
      <c r="AB174" s="118">
        <v>0</v>
      </c>
      <c r="AC174" s="118">
        <v>0</v>
      </c>
      <c r="AD174" s="118">
        <v>0</v>
      </c>
      <c r="AE174" s="118">
        <v>0</v>
      </c>
      <c r="AF174" s="118">
        <v>0</v>
      </c>
      <c r="AG174" s="118">
        <v>0</v>
      </c>
      <c r="AH174" s="118">
        <v>0</v>
      </c>
      <c r="AI174" s="118">
        <v>0</v>
      </c>
      <c r="AJ174" s="118"/>
      <c r="AK174" s="118"/>
      <c r="AL174" s="118"/>
      <c r="AM174" s="74">
        <f>'البيان النهائى '!AD171</f>
        <v>2.3333333333333335</v>
      </c>
      <c r="AN174" s="75"/>
      <c r="AO174" s="76"/>
      <c r="AP174" s="76"/>
      <c r="AQ174" s="76"/>
      <c r="AR174" s="76">
        <f>'السلف الأجمالية'!E171</f>
        <v>0</v>
      </c>
      <c r="AS174" s="76"/>
      <c r="AT174" s="76"/>
      <c r="AU174" s="87">
        <v>1400</v>
      </c>
      <c r="AV174" s="69"/>
      <c r="AW174" s="69"/>
      <c r="AX174" s="70"/>
      <c r="AY174" s="69"/>
      <c r="AZ174" s="71">
        <f>'كشف المرتبات'!AN169</f>
        <v>85.555555555555557</v>
      </c>
      <c r="BA174" s="99">
        <f>'البيان النهائى '!F171</f>
        <v>-25.666666666666668</v>
      </c>
      <c r="BB174" s="83">
        <f>'البيان النهائى '!R171</f>
        <v>0.33333333333333331</v>
      </c>
      <c r="BC174" s="84">
        <f>'البيان النهائى '!E171</f>
        <v>2</v>
      </c>
      <c r="BD174" s="111">
        <f t="shared" si="4"/>
        <v>-23.333333333333336</v>
      </c>
      <c r="BE174" s="111">
        <f t="shared" si="5"/>
        <v>46.666666666666664</v>
      </c>
    </row>
    <row r="175" spans="4:57" ht="31.5" customHeight="1" thickBot="1" x14ac:dyDescent="0.25">
      <c r="D175" s="239">
        <v>160</v>
      </c>
      <c r="E175" s="134"/>
      <c r="F175" s="134" t="s">
        <v>301</v>
      </c>
      <c r="G175" s="135" t="s">
        <v>298</v>
      </c>
      <c r="H175" s="118">
        <v>0</v>
      </c>
      <c r="I175" s="118">
        <v>0</v>
      </c>
      <c r="J175" s="118">
        <v>0</v>
      </c>
      <c r="K175" s="118">
        <v>0</v>
      </c>
      <c r="L175" s="118" t="s">
        <v>17</v>
      </c>
      <c r="M175" s="118" t="s">
        <v>17</v>
      </c>
      <c r="N175" s="118" t="s">
        <v>17</v>
      </c>
      <c r="O175" s="118" t="s">
        <v>17</v>
      </c>
      <c r="P175" s="118" t="s">
        <v>17</v>
      </c>
      <c r="Q175" s="118" t="s">
        <v>17</v>
      </c>
      <c r="R175" s="118">
        <v>0</v>
      </c>
      <c r="S175" s="118">
        <v>0</v>
      </c>
      <c r="T175" s="118">
        <v>0</v>
      </c>
      <c r="U175" s="118">
        <v>0</v>
      </c>
      <c r="V175" s="118">
        <v>0</v>
      </c>
      <c r="W175" s="118">
        <v>0</v>
      </c>
      <c r="X175" s="118">
        <v>0</v>
      </c>
      <c r="Y175" s="118">
        <v>0</v>
      </c>
      <c r="Z175" s="118">
        <v>0</v>
      </c>
      <c r="AA175" s="118">
        <v>0</v>
      </c>
      <c r="AB175" s="118">
        <v>0</v>
      </c>
      <c r="AC175" s="118">
        <v>0</v>
      </c>
      <c r="AD175" s="118">
        <v>0</v>
      </c>
      <c r="AE175" s="118">
        <v>0</v>
      </c>
      <c r="AF175" s="118">
        <v>0</v>
      </c>
      <c r="AG175" s="118">
        <v>0</v>
      </c>
      <c r="AH175" s="118">
        <v>0</v>
      </c>
      <c r="AI175" s="118">
        <v>0</v>
      </c>
      <c r="AJ175" s="118"/>
      <c r="AK175" s="118"/>
      <c r="AL175" s="118"/>
      <c r="AM175" s="74">
        <f>'البيان النهائى '!AD172</f>
        <v>7</v>
      </c>
      <c r="AN175" s="75"/>
      <c r="AO175" s="76"/>
      <c r="AP175" s="76"/>
      <c r="AQ175" s="76"/>
      <c r="AR175" s="76">
        <f>'السلف الأجمالية'!E172</f>
        <v>0</v>
      </c>
      <c r="AS175" s="76"/>
      <c r="AT175" s="76"/>
      <c r="AU175" s="87">
        <v>1400</v>
      </c>
      <c r="AV175" s="69"/>
      <c r="AW175" s="69"/>
      <c r="AX175" s="70"/>
      <c r="AY175" s="69"/>
      <c r="AZ175" s="71">
        <f>'كشف المرتبات'!AN170</f>
        <v>326.66666666666669</v>
      </c>
      <c r="BA175" s="99">
        <f>'البيان النهائى '!F172</f>
        <v>-21</v>
      </c>
      <c r="BB175" s="83">
        <f>'البيان النهائى '!R172</f>
        <v>1</v>
      </c>
      <c r="BC175" s="84">
        <f>'البيان النهائى '!E172</f>
        <v>6</v>
      </c>
      <c r="BD175" s="111">
        <f t="shared" si="4"/>
        <v>-14</v>
      </c>
      <c r="BE175" s="111">
        <f t="shared" si="5"/>
        <v>46.666666666666664</v>
      </c>
    </row>
    <row r="176" spans="4:57" ht="31.5" customHeight="1" thickBot="1" x14ac:dyDescent="0.25">
      <c r="D176" s="239">
        <v>161</v>
      </c>
      <c r="E176" s="134"/>
      <c r="F176" s="139" t="s">
        <v>303</v>
      </c>
      <c r="G176" s="138" t="s">
        <v>304</v>
      </c>
      <c r="H176" s="118">
        <v>0</v>
      </c>
      <c r="I176" s="118">
        <v>0</v>
      </c>
      <c r="J176" s="118">
        <v>0</v>
      </c>
      <c r="K176" s="118">
        <v>0</v>
      </c>
      <c r="L176" s="118">
        <v>0</v>
      </c>
      <c r="M176" s="118" t="s">
        <v>17</v>
      </c>
      <c r="N176" s="118">
        <v>0</v>
      </c>
      <c r="O176" s="118" t="s">
        <v>17</v>
      </c>
      <c r="P176" s="118" t="s">
        <v>17</v>
      </c>
      <c r="Q176" s="118">
        <v>0</v>
      </c>
      <c r="R176" s="118" t="s">
        <v>17</v>
      </c>
      <c r="S176" s="118">
        <v>0</v>
      </c>
      <c r="T176" s="118">
        <v>0</v>
      </c>
      <c r="U176" s="118">
        <v>0</v>
      </c>
      <c r="V176" s="118">
        <v>0</v>
      </c>
      <c r="W176" s="118">
        <v>0</v>
      </c>
      <c r="X176" s="118">
        <v>0</v>
      </c>
      <c r="Y176" s="118">
        <v>0</v>
      </c>
      <c r="Z176" s="118">
        <v>0</v>
      </c>
      <c r="AA176" s="118">
        <v>0</v>
      </c>
      <c r="AB176" s="118">
        <v>0</v>
      </c>
      <c r="AC176" s="118">
        <v>0</v>
      </c>
      <c r="AD176" s="118">
        <v>0</v>
      </c>
      <c r="AE176" s="118">
        <v>0</v>
      </c>
      <c r="AF176" s="118">
        <v>0</v>
      </c>
      <c r="AG176" s="118">
        <v>0</v>
      </c>
      <c r="AH176" s="118">
        <v>0</v>
      </c>
      <c r="AI176" s="118">
        <v>0</v>
      </c>
      <c r="AJ176" s="118"/>
      <c r="AK176" s="118"/>
      <c r="AL176" s="118"/>
      <c r="AM176" s="74">
        <f>'البيان النهائى '!AD173</f>
        <v>4.666666666666667</v>
      </c>
      <c r="AN176" s="75"/>
      <c r="AO176" s="76"/>
      <c r="AP176" s="76"/>
      <c r="AQ176" s="76"/>
      <c r="AR176" s="76">
        <f>'السلف الأجمالية'!E173</f>
        <v>0</v>
      </c>
      <c r="AS176" s="76"/>
      <c r="AT176" s="76"/>
      <c r="AU176" s="87">
        <v>1400</v>
      </c>
      <c r="AV176" s="69"/>
      <c r="AW176" s="69"/>
      <c r="AX176" s="70"/>
      <c r="AY176" s="69"/>
      <c r="AZ176" s="71">
        <f>'كشف المرتبات'!AN171</f>
        <v>217.77777777777777</v>
      </c>
      <c r="BA176" s="99">
        <f>'البيان النهائى '!F173</f>
        <v>-23.333333333333332</v>
      </c>
      <c r="BB176" s="83">
        <f>'البيان النهائى '!R173</f>
        <v>0.66666666666666663</v>
      </c>
      <c r="BC176" s="84">
        <f>'البيان النهائى '!E173</f>
        <v>4</v>
      </c>
      <c r="BD176" s="111">
        <f t="shared" si="4"/>
        <v>-18.666666666666664</v>
      </c>
      <c r="BE176" s="111">
        <f t="shared" si="5"/>
        <v>46.666666666666664</v>
      </c>
    </row>
    <row r="177" spans="4:57" ht="31.5" customHeight="1" thickBot="1" x14ac:dyDescent="0.25">
      <c r="D177" s="239">
        <v>162</v>
      </c>
      <c r="E177" s="134"/>
      <c r="F177" s="134" t="s">
        <v>305</v>
      </c>
      <c r="G177" s="135" t="s">
        <v>306</v>
      </c>
      <c r="H177" s="118">
        <v>0</v>
      </c>
      <c r="I177" s="118">
        <v>0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 t="s">
        <v>17</v>
      </c>
      <c r="P177" s="118" t="s">
        <v>17</v>
      </c>
      <c r="Q177" s="118">
        <v>0</v>
      </c>
      <c r="R177" s="118" t="s">
        <v>17</v>
      </c>
      <c r="S177" s="118">
        <v>0</v>
      </c>
      <c r="T177" s="118">
        <v>0</v>
      </c>
      <c r="U177" s="118">
        <v>0</v>
      </c>
      <c r="V177" s="118">
        <v>0</v>
      </c>
      <c r="W177" s="118">
        <v>0</v>
      </c>
      <c r="X177" s="118">
        <v>0</v>
      </c>
      <c r="Y177" s="118">
        <v>0</v>
      </c>
      <c r="Z177" s="118">
        <v>0</v>
      </c>
      <c r="AA177" s="118">
        <v>0</v>
      </c>
      <c r="AB177" s="118">
        <v>0</v>
      </c>
      <c r="AC177" s="118">
        <v>0</v>
      </c>
      <c r="AD177" s="118">
        <v>0</v>
      </c>
      <c r="AE177" s="118">
        <v>0</v>
      </c>
      <c r="AF177" s="118">
        <v>0</v>
      </c>
      <c r="AG177" s="118">
        <v>0</v>
      </c>
      <c r="AH177" s="118">
        <v>0</v>
      </c>
      <c r="AI177" s="118">
        <v>0</v>
      </c>
      <c r="AJ177" s="118"/>
      <c r="AK177" s="118"/>
      <c r="AL177" s="118"/>
      <c r="AM177" s="74">
        <f>'البيان النهائى '!AD174</f>
        <v>3.5</v>
      </c>
      <c r="AN177" s="75"/>
      <c r="AO177" s="76"/>
      <c r="AP177" s="76"/>
      <c r="AQ177" s="76"/>
      <c r="AR177" s="76">
        <f>'السلف الأجمالية'!E174</f>
        <v>0</v>
      </c>
      <c r="AS177" s="76"/>
      <c r="AT177" s="76"/>
      <c r="AU177" s="87">
        <v>1400</v>
      </c>
      <c r="AV177" s="69"/>
      <c r="AW177" s="69"/>
      <c r="AX177" s="70"/>
      <c r="AY177" s="69"/>
      <c r="AZ177" s="71">
        <f>'كشف المرتبات'!AN172</f>
        <v>163.33333333333334</v>
      </c>
      <c r="BA177" s="99">
        <f>'البيان النهائى '!F174</f>
        <v>-24.5</v>
      </c>
      <c r="BB177" s="83">
        <f>'البيان النهائى '!R174</f>
        <v>0.5</v>
      </c>
      <c r="BC177" s="84">
        <f>'البيان النهائى '!E174</f>
        <v>3</v>
      </c>
      <c r="BD177" s="111">
        <f t="shared" si="4"/>
        <v>-21</v>
      </c>
      <c r="BE177" s="111">
        <f t="shared" si="5"/>
        <v>46.666666666666664</v>
      </c>
    </row>
    <row r="178" spans="4:57" ht="31.5" customHeight="1" thickBot="1" x14ac:dyDescent="0.25">
      <c r="D178" s="239">
        <v>163</v>
      </c>
      <c r="E178" s="134"/>
      <c r="F178" s="134" t="s">
        <v>307</v>
      </c>
      <c r="G178" s="135" t="s">
        <v>309</v>
      </c>
      <c r="H178" s="118">
        <v>0</v>
      </c>
      <c r="I178" s="118">
        <v>0</v>
      </c>
      <c r="J178" s="118">
        <v>0</v>
      </c>
      <c r="K178" s="118">
        <v>0</v>
      </c>
      <c r="L178" s="118">
        <v>0</v>
      </c>
      <c r="M178" s="118">
        <v>0</v>
      </c>
      <c r="N178" s="118">
        <v>0</v>
      </c>
      <c r="O178" s="118">
        <v>0</v>
      </c>
      <c r="P178" s="118" t="s">
        <v>17</v>
      </c>
      <c r="Q178" s="118" t="s">
        <v>17</v>
      </c>
      <c r="R178" s="118">
        <v>0</v>
      </c>
      <c r="S178" s="118">
        <v>0</v>
      </c>
      <c r="T178" s="118">
        <v>0</v>
      </c>
      <c r="U178" s="118">
        <v>0</v>
      </c>
      <c r="V178" s="118">
        <v>0</v>
      </c>
      <c r="W178" s="118">
        <v>0</v>
      </c>
      <c r="X178" s="118">
        <v>0</v>
      </c>
      <c r="Y178" s="118">
        <v>0</v>
      </c>
      <c r="Z178" s="118">
        <v>0</v>
      </c>
      <c r="AA178" s="118">
        <v>0</v>
      </c>
      <c r="AB178" s="118">
        <v>0</v>
      </c>
      <c r="AC178" s="118">
        <v>0</v>
      </c>
      <c r="AD178" s="118">
        <v>0</v>
      </c>
      <c r="AE178" s="118">
        <v>0</v>
      </c>
      <c r="AF178" s="118">
        <v>0</v>
      </c>
      <c r="AG178" s="118">
        <v>0</v>
      </c>
      <c r="AH178" s="118">
        <v>0</v>
      </c>
      <c r="AI178" s="118">
        <v>0</v>
      </c>
      <c r="AJ178" s="118"/>
      <c r="AK178" s="118"/>
      <c r="AL178" s="118"/>
      <c r="AM178" s="74">
        <f>'البيان النهائى '!AD175</f>
        <v>2.3333333333333335</v>
      </c>
      <c r="AN178" s="75"/>
      <c r="AO178" s="76"/>
      <c r="AP178" s="76"/>
      <c r="AQ178" s="76"/>
      <c r="AR178" s="76">
        <f>'السلف الأجمالية'!E175</f>
        <v>0</v>
      </c>
      <c r="AS178" s="76"/>
      <c r="AT178" s="76"/>
      <c r="AU178" s="87">
        <v>1400</v>
      </c>
      <c r="AV178" s="69"/>
      <c r="AW178" s="69"/>
      <c r="AX178" s="70"/>
      <c r="AY178" s="69"/>
      <c r="AZ178" s="71">
        <f>'كشف المرتبات'!AN173</f>
        <v>108.88888888888889</v>
      </c>
      <c r="BA178" s="99">
        <f>'البيان النهائى '!F175</f>
        <v>-25.666666666666668</v>
      </c>
      <c r="BB178" s="83">
        <f>'البيان النهائى '!R175</f>
        <v>0.33333333333333331</v>
      </c>
      <c r="BC178" s="84">
        <f>'البيان النهائى '!E175</f>
        <v>2</v>
      </c>
      <c r="BD178" s="111">
        <f t="shared" si="4"/>
        <v>-23.333333333333336</v>
      </c>
      <c r="BE178" s="111">
        <f t="shared" si="5"/>
        <v>46.666666666666664</v>
      </c>
    </row>
    <row r="179" spans="4:57" ht="31.5" customHeight="1" thickBot="1" x14ac:dyDescent="0.25">
      <c r="D179" s="239">
        <v>164</v>
      </c>
      <c r="E179" s="134"/>
      <c r="F179" s="134" t="s">
        <v>308</v>
      </c>
      <c r="G179" s="135" t="s">
        <v>309</v>
      </c>
      <c r="H179" s="118">
        <v>0</v>
      </c>
      <c r="I179" s="118">
        <v>0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18" t="s">
        <v>17</v>
      </c>
      <c r="Q179" s="118" t="s">
        <v>17</v>
      </c>
      <c r="R179" s="118">
        <v>0</v>
      </c>
      <c r="S179" s="118">
        <v>0</v>
      </c>
      <c r="T179" s="118">
        <v>0</v>
      </c>
      <c r="U179" s="118">
        <v>0</v>
      </c>
      <c r="V179" s="118">
        <v>0</v>
      </c>
      <c r="W179" s="118">
        <v>0</v>
      </c>
      <c r="X179" s="118">
        <v>0</v>
      </c>
      <c r="Y179" s="118">
        <v>0</v>
      </c>
      <c r="Z179" s="118">
        <v>0</v>
      </c>
      <c r="AA179" s="118">
        <v>0</v>
      </c>
      <c r="AB179" s="118">
        <v>0</v>
      </c>
      <c r="AC179" s="118">
        <v>0</v>
      </c>
      <c r="AD179" s="118">
        <v>0</v>
      </c>
      <c r="AE179" s="118">
        <v>0</v>
      </c>
      <c r="AF179" s="118">
        <v>0</v>
      </c>
      <c r="AG179" s="118">
        <v>0</v>
      </c>
      <c r="AH179" s="118">
        <v>0</v>
      </c>
      <c r="AI179" s="118">
        <v>0</v>
      </c>
      <c r="AJ179" s="118"/>
      <c r="AK179" s="118"/>
      <c r="AL179" s="118"/>
      <c r="AM179" s="74">
        <f>'البيان النهائى '!AD176</f>
        <v>2.3333333333333335</v>
      </c>
      <c r="AN179" s="75"/>
      <c r="AO179" s="76"/>
      <c r="AP179" s="76"/>
      <c r="AQ179" s="76"/>
      <c r="AR179" s="76">
        <f>'السلف الأجمالية'!E176</f>
        <v>0</v>
      </c>
      <c r="AS179" s="76"/>
      <c r="AT179" s="76"/>
      <c r="AU179" s="87">
        <v>1400</v>
      </c>
      <c r="AV179" s="69"/>
      <c r="AW179" s="69"/>
      <c r="AX179" s="70"/>
      <c r="AY179" s="69"/>
      <c r="AZ179" s="71">
        <f>'كشف المرتبات'!AN174</f>
        <v>108.88888888888889</v>
      </c>
      <c r="BA179" s="99">
        <f>'البيان النهائى '!F176</f>
        <v>-25.666666666666668</v>
      </c>
      <c r="BB179" s="83">
        <f>'البيان النهائى '!R176</f>
        <v>0.33333333333333331</v>
      </c>
      <c r="BC179" s="84">
        <f>'البيان النهائى '!E176</f>
        <v>2</v>
      </c>
      <c r="BD179" s="111">
        <f t="shared" si="4"/>
        <v>-23.333333333333336</v>
      </c>
      <c r="BE179" s="111">
        <f t="shared" si="5"/>
        <v>46.666666666666664</v>
      </c>
    </row>
    <row r="180" spans="4:57" ht="31.5" customHeight="1" thickBot="1" x14ac:dyDescent="0.25">
      <c r="D180" s="239">
        <v>165</v>
      </c>
      <c r="E180" s="134"/>
      <c r="F180" s="134" t="s">
        <v>310</v>
      </c>
      <c r="G180" s="135" t="s">
        <v>309</v>
      </c>
      <c r="H180" s="118">
        <v>0</v>
      </c>
      <c r="I180" s="118">
        <v>0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18" t="s">
        <v>17</v>
      </c>
      <c r="Q180" s="118">
        <v>0</v>
      </c>
      <c r="R180" s="118">
        <v>0</v>
      </c>
      <c r="S180" s="118">
        <v>0</v>
      </c>
      <c r="T180" s="118">
        <v>0</v>
      </c>
      <c r="U180" s="118">
        <v>0</v>
      </c>
      <c r="V180" s="118">
        <v>0</v>
      </c>
      <c r="W180" s="118">
        <v>0</v>
      </c>
      <c r="X180" s="118">
        <v>0</v>
      </c>
      <c r="Y180" s="118">
        <v>0</v>
      </c>
      <c r="Z180" s="118">
        <v>0</v>
      </c>
      <c r="AA180" s="118">
        <v>0</v>
      </c>
      <c r="AB180" s="118">
        <v>0</v>
      </c>
      <c r="AC180" s="118">
        <v>0</v>
      </c>
      <c r="AD180" s="118">
        <v>0</v>
      </c>
      <c r="AE180" s="118">
        <v>0</v>
      </c>
      <c r="AF180" s="118">
        <v>0</v>
      </c>
      <c r="AG180" s="118">
        <v>0</v>
      </c>
      <c r="AH180" s="118">
        <v>0</v>
      </c>
      <c r="AI180" s="118">
        <v>0</v>
      </c>
      <c r="AJ180" s="118"/>
      <c r="AK180" s="118"/>
      <c r="AL180" s="118"/>
      <c r="AM180" s="74">
        <f>'البيان النهائى '!AD177</f>
        <v>1.1666666666666667</v>
      </c>
      <c r="AN180" s="75"/>
      <c r="AO180" s="76"/>
      <c r="AP180" s="76"/>
      <c r="AQ180" s="76"/>
      <c r="AR180" s="76">
        <f>'السلف الأجمالية'!E177</f>
        <v>0</v>
      </c>
      <c r="AS180" s="76"/>
      <c r="AT180" s="76"/>
      <c r="AU180" s="87">
        <v>1400</v>
      </c>
      <c r="AV180" s="69"/>
      <c r="AW180" s="69"/>
      <c r="AX180" s="70"/>
      <c r="AY180" s="69"/>
      <c r="AZ180" s="71">
        <f>'كشف المرتبات'!AN175</f>
        <v>54.444444444444443</v>
      </c>
      <c r="BA180" s="99">
        <f>'البيان النهائى '!F177</f>
        <v>-26.833333333333332</v>
      </c>
      <c r="BB180" s="83">
        <f>'البيان النهائى '!R177</f>
        <v>0.16666666666666666</v>
      </c>
      <c r="BC180" s="84">
        <f>'البيان النهائى '!E177</f>
        <v>1</v>
      </c>
      <c r="BD180" s="111">
        <f t="shared" si="4"/>
        <v>-25.666666666666664</v>
      </c>
      <c r="BE180" s="111">
        <f t="shared" si="5"/>
        <v>46.666666666666664</v>
      </c>
    </row>
    <row r="181" spans="4:57" ht="31.5" customHeight="1" thickBot="1" x14ac:dyDescent="0.25">
      <c r="D181" s="239">
        <v>166</v>
      </c>
      <c r="E181" s="134"/>
      <c r="F181" s="134" t="s">
        <v>311</v>
      </c>
      <c r="G181" s="135" t="s">
        <v>309</v>
      </c>
      <c r="H181" s="118">
        <v>0</v>
      </c>
      <c r="I181" s="118">
        <v>0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18" t="s">
        <v>17</v>
      </c>
      <c r="Q181" s="118" t="s">
        <v>17</v>
      </c>
      <c r="R181" s="118" t="s">
        <v>17</v>
      </c>
      <c r="S181" s="118">
        <v>0</v>
      </c>
      <c r="T181" s="118">
        <v>0</v>
      </c>
      <c r="U181" s="118">
        <v>0</v>
      </c>
      <c r="V181" s="118">
        <v>0</v>
      </c>
      <c r="W181" s="118">
        <v>0</v>
      </c>
      <c r="X181" s="118">
        <v>0</v>
      </c>
      <c r="Y181" s="118">
        <v>0</v>
      </c>
      <c r="Z181" s="118">
        <v>0</v>
      </c>
      <c r="AA181" s="118">
        <v>0</v>
      </c>
      <c r="AB181" s="118">
        <v>0</v>
      </c>
      <c r="AC181" s="118">
        <v>0</v>
      </c>
      <c r="AD181" s="118">
        <v>0</v>
      </c>
      <c r="AE181" s="118">
        <v>0</v>
      </c>
      <c r="AF181" s="118">
        <v>0</v>
      </c>
      <c r="AG181" s="118">
        <v>0</v>
      </c>
      <c r="AH181" s="118">
        <v>0</v>
      </c>
      <c r="AI181" s="118">
        <v>0</v>
      </c>
      <c r="AJ181" s="118"/>
      <c r="AK181" s="118"/>
      <c r="AL181" s="118"/>
      <c r="AM181" s="74">
        <f>'البيان النهائى '!AD178</f>
        <v>3.5</v>
      </c>
      <c r="AN181" s="75"/>
      <c r="AO181" s="76"/>
      <c r="AP181" s="76"/>
      <c r="AQ181" s="76"/>
      <c r="AR181" s="76">
        <f>'السلف الأجمالية'!E178</f>
        <v>0</v>
      </c>
      <c r="AS181" s="76"/>
      <c r="AT181" s="76"/>
      <c r="AU181" s="87">
        <v>1400</v>
      </c>
      <c r="AV181" s="69"/>
      <c r="AW181" s="69"/>
      <c r="AX181" s="70"/>
      <c r="AY181" s="69"/>
      <c r="AZ181" s="71">
        <f>'كشف المرتبات'!AN176</f>
        <v>163.33333333333334</v>
      </c>
      <c r="BA181" s="99">
        <f>'البيان النهائى '!F178</f>
        <v>-24.5</v>
      </c>
      <c r="BB181" s="83">
        <f>'البيان النهائى '!R178</f>
        <v>0.5</v>
      </c>
      <c r="BC181" s="84">
        <f>'البيان النهائى '!E178</f>
        <v>3</v>
      </c>
      <c r="BD181" s="111">
        <f t="shared" si="4"/>
        <v>-21</v>
      </c>
      <c r="BE181" s="111">
        <f t="shared" si="5"/>
        <v>46.666666666666664</v>
      </c>
    </row>
    <row r="182" spans="4:57" ht="31.5" customHeight="1" thickBot="1" x14ac:dyDescent="0.25">
      <c r="D182" s="239">
        <v>167</v>
      </c>
      <c r="E182" s="134"/>
      <c r="F182" s="139" t="s">
        <v>328</v>
      </c>
      <c r="G182" s="138" t="s">
        <v>284</v>
      </c>
      <c r="H182" s="118">
        <v>0</v>
      </c>
      <c r="I182" s="118">
        <v>0</v>
      </c>
      <c r="J182" s="118">
        <v>0</v>
      </c>
      <c r="K182" s="118">
        <v>0</v>
      </c>
      <c r="L182" s="118">
        <v>0</v>
      </c>
      <c r="M182" s="118">
        <v>0</v>
      </c>
      <c r="N182" s="118">
        <v>0</v>
      </c>
      <c r="O182" s="118">
        <v>0</v>
      </c>
      <c r="P182" s="118">
        <v>0</v>
      </c>
      <c r="Q182" s="118" t="s">
        <v>17</v>
      </c>
      <c r="R182" s="118" t="s">
        <v>17</v>
      </c>
      <c r="S182" s="118">
        <v>0</v>
      </c>
      <c r="T182" s="118">
        <v>0</v>
      </c>
      <c r="U182" s="118">
        <v>0</v>
      </c>
      <c r="V182" s="118">
        <v>0</v>
      </c>
      <c r="W182" s="118">
        <v>0</v>
      </c>
      <c r="X182" s="118">
        <v>0</v>
      </c>
      <c r="Y182" s="118">
        <v>0</v>
      </c>
      <c r="Z182" s="118">
        <v>0</v>
      </c>
      <c r="AA182" s="118">
        <v>0</v>
      </c>
      <c r="AB182" s="118">
        <v>0</v>
      </c>
      <c r="AC182" s="118">
        <v>0</v>
      </c>
      <c r="AD182" s="118">
        <v>0</v>
      </c>
      <c r="AE182" s="118">
        <v>0</v>
      </c>
      <c r="AF182" s="118">
        <v>0</v>
      </c>
      <c r="AG182" s="118">
        <v>0</v>
      </c>
      <c r="AH182" s="118">
        <v>0</v>
      </c>
      <c r="AI182" s="118">
        <v>0</v>
      </c>
      <c r="AJ182" s="118"/>
      <c r="AK182" s="118"/>
      <c r="AL182" s="118"/>
      <c r="AM182" s="74">
        <f>'البيان النهائى '!AD179</f>
        <v>2.3333333333333335</v>
      </c>
      <c r="AN182" s="75"/>
      <c r="AO182" s="76"/>
      <c r="AP182" s="76"/>
      <c r="AQ182" s="76"/>
      <c r="AR182" s="76">
        <f>'السلف الأجمالية'!E179</f>
        <v>0</v>
      </c>
      <c r="AS182" s="76"/>
      <c r="AT182" s="76"/>
      <c r="AU182" s="87">
        <v>1400</v>
      </c>
      <c r="AV182" s="69"/>
      <c r="AW182" s="69"/>
      <c r="AX182" s="70"/>
      <c r="AY182" s="69"/>
      <c r="AZ182" s="71">
        <f>'كشف المرتبات'!AN177</f>
        <v>108.88888888888889</v>
      </c>
      <c r="BA182" s="99">
        <f>'البيان النهائى '!F179</f>
        <v>-25.666666666666668</v>
      </c>
      <c r="BB182" s="83">
        <f>'البيان النهائى '!R179</f>
        <v>0.33333333333333331</v>
      </c>
      <c r="BC182" s="84">
        <f>'البيان النهائى '!E179</f>
        <v>2</v>
      </c>
      <c r="BD182" s="111">
        <f t="shared" si="4"/>
        <v>-23.333333333333336</v>
      </c>
      <c r="BE182" s="111">
        <f t="shared" si="5"/>
        <v>46.666666666666664</v>
      </c>
    </row>
    <row r="183" spans="4:57" ht="31.5" customHeight="1" thickBot="1" x14ac:dyDescent="0.25">
      <c r="D183" s="239">
        <v>168</v>
      </c>
      <c r="E183" s="134"/>
      <c r="F183" s="136" t="s">
        <v>329</v>
      </c>
      <c r="G183" s="137" t="s">
        <v>284</v>
      </c>
      <c r="H183" s="118">
        <v>0</v>
      </c>
      <c r="I183" s="118">
        <v>0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18">
        <v>0</v>
      </c>
      <c r="Q183" s="118" t="s">
        <v>17</v>
      </c>
      <c r="R183" s="118" t="s">
        <v>17</v>
      </c>
      <c r="S183" s="118">
        <v>0</v>
      </c>
      <c r="T183" s="118">
        <v>0</v>
      </c>
      <c r="U183" s="118">
        <v>0</v>
      </c>
      <c r="V183" s="118">
        <v>0</v>
      </c>
      <c r="W183" s="118">
        <v>0</v>
      </c>
      <c r="X183" s="118">
        <v>0</v>
      </c>
      <c r="Y183" s="118">
        <v>0</v>
      </c>
      <c r="Z183" s="118">
        <v>0</v>
      </c>
      <c r="AA183" s="118">
        <v>0</v>
      </c>
      <c r="AB183" s="118">
        <v>0</v>
      </c>
      <c r="AC183" s="118">
        <v>0</v>
      </c>
      <c r="AD183" s="118">
        <v>0</v>
      </c>
      <c r="AE183" s="118">
        <v>0</v>
      </c>
      <c r="AF183" s="118">
        <v>0</v>
      </c>
      <c r="AG183" s="118">
        <v>0</v>
      </c>
      <c r="AH183" s="118">
        <v>0</v>
      </c>
      <c r="AI183" s="118">
        <v>0</v>
      </c>
      <c r="AJ183" s="118"/>
      <c r="AK183" s="118"/>
      <c r="AL183" s="118"/>
      <c r="AM183" s="74">
        <f>'البيان النهائى '!AD180</f>
        <v>2.3333333333333335</v>
      </c>
      <c r="AN183" s="75"/>
      <c r="AO183" s="76"/>
      <c r="AP183" s="76"/>
      <c r="AQ183" s="76"/>
      <c r="AR183" s="76">
        <f>'السلف الأجمالية'!E180</f>
        <v>0</v>
      </c>
      <c r="AS183" s="76"/>
      <c r="AT183" s="76"/>
      <c r="AU183" s="87">
        <v>1400</v>
      </c>
      <c r="AV183" s="69"/>
      <c r="AW183" s="69"/>
      <c r="AX183" s="70"/>
      <c r="AY183" s="69"/>
      <c r="AZ183" s="71">
        <f>'كشف المرتبات'!AN178</f>
        <v>108.88888888888889</v>
      </c>
      <c r="BA183" s="99">
        <f>'البيان النهائى '!F180</f>
        <v>-25.666666666666668</v>
      </c>
      <c r="BB183" s="83">
        <f>'البيان النهائى '!R180</f>
        <v>0.33333333333333331</v>
      </c>
      <c r="BC183" s="84">
        <f>'البيان النهائى '!E180</f>
        <v>2</v>
      </c>
      <c r="BD183" s="111">
        <f t="shared" si="4"/>
        <v>-23.333333333333336</v>
      </c>
      <c r="BE183" s="111">
        <f t="shared" si="5"/>
        <v>46.666666666666664</v>
      </c>
    </row>
    <row r="184" spans="4:57" ht="31.5" customHeight="1" thickBot="1" x14ac:dyDescent="0.25">
      <c r="D184" s="239">
        <v>169</v>
      </c>
      <c r="E184" s="134"/>
      <c r="F184" s="134" t="s">
        <v>330</v>
      </c>
      <c r="G184" s="135" t="s">
        <v>331</v>
      </c>
      <c r="H184" s="118">
        <v>0</v>
      </c>
      <c r="I184" s="118">
        <v>0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18">
        <v>0</v>
      </c>
      <c r="Q184" s="118">
        <f>-6*60</f>
        <v>-360</v>
      </c>
      <c r="R184" s="118" t="s">
        <v>17</v>
      </c>
      <c r="S184" s="118">
        <v>0</v>
      </c>
      <c r="T184" s="118">
        <v>0</v>
      </c>
      <c r="U184" s="118">
        <v>0</v>
      </c>
      <c r="V184" s="118">
        <v>0</v>
      </c>
      <c r="W184" s="118">
        <v>0</v>
      </c>
      <c r="X184" s="118">
        <v>0</v>
      </c>
      <c r="Y184" s="118">
        <v>0</v>
      </c>
      <c r="Z184" s="118">
        <v>0</v>
      </c>
      <c r="AA184" s="118">
        <v>0</v>
      </c>
      <c r="AB184" s="118">
        <v>0</v>
      </c>
      <c r="AC184" s="118">
        <v>0</v>
      </c>
      <c r="AD184" s="118">
        <v>0</v>
      </c>
      <c r="AE184" s="118">
        <v>0</v>
      </c>
      <c r="AF184" s="118">
        <v>0</v>
      </c>
      <c r="AG184" s="118">
        <v>0</v>
      </c>
      <c r="AH184" s="118">
        <v>0</v>
      </c>
      <c r="AI184" s="118">
        <v>0</v>
      </c>
      <c r="AJ184" s="118"/>
      <c r="AK184" s="118"/>
      <c r="AL184" s="118"/>
      <c r="AM184" s="74">
        <f>'البيان النهائى '!AD181</f>
        <v>2.3333333333333335</v>
      </c>
      <c r="AN184" s="75"/>
      <c r="AO184" s="76"/>
      <c r="AP184" s="76"/>
      <c r="AQ184" s="76"/>
      <c r="AR184" s="76">
        <f>'السلف الأجمالية'!E181</f>
        <v>0</v>
      </c>
      <c r="AS184" s="76"/>
      <c r="AT184" s="76"/>
      <c r="AU184" s="87">
        <v>1400</v>
      </c>
      <c r="AV184" s="69"/>
      <c r="AW184" s="69"/>
      <c r="AX184" s="70"/>
      <c r="AY184" s="69"/>
      <c r="AZ184" s="71">
        <f>'كشف المرتبات'!AN179</f>
        <v>73.888888888888886</v>
      </c>
      <c r="BA184" s="99">
        <f>'البيان النهائى '!F181</f>
        <v>-25.666666666666668</v>
      </c>
      <c r="BB184" s="83">
        <f>'البيان النهائى '!R181</f>
        <v>0.33333333333333331</v>
      </c>
      <c r="BC184" s="84">
        <f>'البيان النهائى '!E181</f>
        <v>2</v>
      </c>
      <c r="BD184" s="111">
        <f t="shared" si="4"/>
        <v>-23.333333333333336</v>
      </c>
      <c r="BE184" s="111">
        <f t="shared" si="5"/>
        <v>46.666666666666664</v>
      </c>
    </row>
    <row r="185" spans="4:57" ht="31.5" customHeight="1" thickBot="1" x14ac:dyDescent="0.25">
      <c r="D185" s="239">
        <v>170</v>
      </c>
      <c r="E185" s="134"/>
      <c r="F185" s="139" t="s">
        <v>332</v>
      </c>
      <c r="G185" s="138" t="s">
        <v>331</v>
      </c>
      <c r="H185" s="118">
        <v>0</v>
      </c>
      <c r="I185" s="118">
        <v>0</v>
      </c>
      <c r="J185" s="118">
        <v>0</v>
      </c>
      <c r="K185" s="118">
        <v>0</v>
      </c>
      <c r="L185" s="118">
        <v>0</v>
      </c>
      <c r="M185" s="118">
        <v>0</v>
      </c>
      <c r="N185" s="118">
        <v>0</v>
      </c>
      <c r="O185" s="118">
        <v>0</v>
      </c>
      <c r="P185" s="118">
        <v>0</v>
      </c>
      <c r="Q185" s="118" t="s">
        <v>17</v>
      </c>
      <c r="R185" s="118" t="s">
        <v>17</v>
      </c>
      <c r="S185" s="118">
        <v>0</v>
      </c>
      <c r="T185" s="118">
        <v>0</v>
      </c>
      <c r="U185" s="118">
        <v>0</v>
      </c>
      <c r="V185" s="118">
        <v>0</v>
      </c>
      <c r="W185" s="118">
        <v>0</v>
      </c>
      <c r="X185" s="118">
        <v>0</v>
      </c>
      <c r="Y185" s="118">
        <v>0</v>
      </c>
      <c r="Z185" s="118">
        <v>0</v>
      </c>
      <c r="AA185" s="118">
        <v>0</v>
      </c>
      <c r="AB185" s="118">
        <v>0</v>
      </c>
      <c r="AC185" s="118">
        <v>0</v>
      </c>
      <c r="AD185" s="118">
        <v>0</v>
      </c>
      <c r="AE185" s="118">
        <v>0</v>
      </c>
      <c r="AF185" s="118">
        <v>0</v>
      </c>
      <c r="AG185" s="118">
        <v>0</v>
      </c>
      <c r="AH185" s="118">
        <v>0</v>
      </c>
      <c r="AI185" s="118">
        <v>0</v>
      </c>
      <c r="AJ185" s="118"/>
      <c r="AK185" s="118"/>
      <c r="AL185" s="118"/>
      <c r="AM185" s="74">
        <f>'البيان النهائى '!AD182</f>
        <v>2.3333333333333335</v>
      </c>
      <c r="AN185" s="75"/>
      <c r="AO185" s="76"/>
      <c r="AP185" s="76"/>
      <c r="AQ185" s="76"/>
      <c r="AR185" s="76">
        <f>'السلف الأجمالية'!E182</f>
        <v>0</v>
      </c>
      <c r="AS185" s="76"/>
      <c r="AT185" s="76"/>
      <c r="AU185" s="87">
        <v>1400</v>
      </c>
      <c r="AV185" s="69"/>
      <c r="AW185" s="69"/>
      <c r="AX185" s="70"/>
      <c r="AY185" s="69"/>
      <c r="AZ185" s="71">
        <f>'كشف المرتبات'!AN180</f>
        <v>108.88888888888889</v>
      </c>
      <c r="BA185" s="99">
        <f>'البيان النهائى '!F182</f>
        <v>-25.666666666666668</v>
      </c>
      <c r="BB185" s="83">
        <f>'البيان النهائى '!R182</f>
        <v>0.33333333333333331</v>
      </c>
      <c r="BC185" s="84">
        <f>'البيان النهائى '!E182</f>
        <v>2</v>
      </c>
      <c r="BD185" s="111">
        <f t="shared" si="4"/>
        <v>-23.333333333333336</v>
      </c>
      <c r="BE185" s="111">
        <f t="shared" si="5"/>
        <v>46.666666666666664</v>
      </c>
    </row>
    <row r="186" spans="4:57" ht="31.5" customHeight="1" thickBot="1" x14ac:dyDescent="0.25">
      <c r="D186" s="239">
        <v>171</v>
      </c>
      <c r="E186" s="116"/>
      <c r="F186" s="134" t="s">
        <v>337</v>
      </c>
      <c r="G186" s="140" t="s">
        <v>338</v>
      </c>
      <c r="H186" s="118">
        <v>0</v>
      </c>
      <c r="I186" s="118">
        <v>0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18">
        <v>0</v>
      </c>
      <c r="Q186" s="118">
        <v>0</v>
      </c>
      <c r="R186" s="118" t="s">
        <v>17</v>
      </c>
      <c r="S186" s="118">
        <v>0</v>
      </c>
      <c r="T186" s="118">
        <v>0</v>
      </c>
      <c r="U186" s="118">
        <v>0</v>
      </c>
      <c r="V186" s="118">
        <v>0</v>
      </c>
      <c r="W186" s="118">
        <v>0</v>
      </c>
      <c r="X186" s="118">
        <v>0</v>
      </c>
      <c r="Y186" s="118">
        <v>0</v>
      </c>
      <c r="Z186" s="118">
        <v>0</v>
      </c>
      <c r="AA186" s="118">
        <v>0</v>
      </c>
      <c r="AB186" s="118">
        <v>0</v>
      </c>
      <c r="AC186" s="118">
        <v>0</v>
      </c>
      <c r="AD186" s="118">
        <v>0</v>
      </c>
      <c r="AE186" s="118">
        <v>0</v>
      </c>
      <c r="AF186" s="118">
        <v>0</v>
      </c>
      <c r="AG186" s="118">
        <v>0</v>
      </c>
      <c r="AH186" s="118">
        <v>0</v>
      </c>
      <c r="AI186" s="118">
        <v>0</v>
      </c>
      <c r="AJ186" s="118"/>
      <c r="AK186" s="118"/>
      <c r="AL186" s="118"/>
      <c r="AM186" s="74">
        <f>'البيان النهائى '!AD183</f>
        <v>1.1666666666666667</v>
      </c>
      <c r="AN186" s="75"/>
      <c r="AO186" s="76"/>
      <c r="AP186" s="76"/>
      <c r="AQ186" s="76"/>
      <c r="AR186" s="76">
        <f>'السلف الأجمالية'!E183</f>
        <v>0</v>
      </c>
      <c r="AS186" s="76"/>
      <c r="AT186" s="76"/>
      <c r="AU186" s="87">
        <v>1400</v>
      </c>
      <c r="AV186" s="69"/>
      <c r="AW186" s="69"/>
      <c r="AX186" s="70"/>
      <c r="AY186" s="69"/>
      <c r="AZ186" s="71">
        <f>'كشف المرتبات'!AN181</f>
        <v>54.444444444444443</v>
      </c>
      <c r="BA186" s="99">
        <f>'البيان النهائى '!F183</f>
        <v>-26.833333333333332</v>
      </c>
      <c r="BB186" s="83">
        <f>'البيان النهائى '!R183</f>
        <v>0.16666666666666666</v>
      </c>
      <c r="BC186" s="84">
        <f>'البيان النهائى '!E183</f>
        <v>1</v>
      </c>
      <c r="BD186" s="111">
        <f t="shared" si="4"/>
        <v>-25.666666666666664</v>
      </c>
      <c r="BE186" s="111">
        <f t="shared" si="5"/>
        <v>46.666666666666664</v>
      </c>
    </row>
    <row r="187" spans="4:57" ht="31.5" customHeight="1" thickBot="1" x14ac:dyDescent="0.25">
      <c r="D187" s="239">
        <v>172</v>
      </c>
      <c r="E187" s="240" t="s">
        <v>266</v>
      </c>
      <c r="F187" s="116" t="s">
        <v>89</v>
      </c>
      <c r="G187" s="140" t="s">
        <v>193</v>
      </c>
      <c r="H187" s="141" t="s">
        <v>17</v>
      </c>
      <c r="I187" s="141" t="s">
        <v>17</v>
      </c>
      <c r="J187" s="141" t="s">
        <v>17</v>
      </c>
      <c r="K187" s="141">
        <v>0</v>
      </c>
      <c r="L187" s="141" t="s">
        <v>17</v>
      </c>
      <c r="M187" s="141">
        <v>0</v>
      </c>
      <c r="N187" s="141" t="s">
        <v>17</v>
      </c>
      <c r="O187" s="141" t="s">
        <v>17</v>
      </c>
      <c r="P187" s="141" t="s">
        <v>17</v>
      </c>
      <c r="Q187" s="141" t="s">
        <v>17</v>
      </c>
      <c r="R187" s="141" t="s">
        <v>17</v>
      </c>
      <c r="S187" s="141">
        <v>0</v>
      </c>
      <c r="T187" s="141">
        <v>0</v>
      </c>
      <c r="U187" s="141">
        <v>0</v>
      </c>
      <c r="V187" s="141">
        <v>0</v>
      </c>
      <c r="W187" s="141">
        <v>0</v>
      </c>
      <c r="X187" s="141">
        <v>0</v>
      </c>
      <c r="Y187" s="141">
        <v>0</v>
      </c>
      <c r="Z187" s="141">
        <v>0</v>
      </c>
      <c r="AA187" s="141">
        <v>0</v>
      </c>
      <c r="AB187" s="141">
        <v>0</v>
      </c>
      <c r="AC187" s="141">
        <v>0</v>
      </c>
      <c r="AD187" s="141">
        <v>0</v>
      </c>
      <c r="AE187" s="141">
        <v>0</v>
      </c>
      <c r="AF187" s="141">
        <v>0</v>
      </c>
      <c r="AG187" s="141">
        <v>0</v>
      </c>
      <c r="AH187" s="141">
        <v>0</v>
      </c>
      <c r="AI187" s="141">
        <v>0</v>
      </c>
      <c r="AJ187" s="141"/>
      <c r="AK187" s="141"/>
      <c r="AL187" s="141"/>
      <c r="AM187" s="74">
        <f>'البيان النهائى '!AD184</f>
        <v>10.5</v>
      </c>
      <c r="AN187" s="75"/>
      <c r="AO187" s="76"/>
      <c r="AP187" s="76"/>
      <c r="AQ187" s="76"/>
      <c r="AR187" s="76">
        <f>'السلف الأجمالية'!E184</f>
        <v>0</v>
      </c>
      <c r="AS187" s="76"/>
      <c r="AT187" s="76">
        <v>2.75</v>
      </c>
      <c r="AU187" s="87">
        <v>1400</v>
      </c>
      <c r="AV187" s="69"/>
      <c r="AW187" s="69"/>
      <c r="AX187" s="70"/>
      <c r="AY187" s="69"/>
      <c r="AZ187" s="71">
        <f>'كشف المرتبات'!AN182</f>
        <v>618.33333333333326</v>
      </c>
      <c r="BA187" s="99">
        <f>'البيان النهائى '!F184</f>
        <v>-17.5</v>
      </c>
      <c r="BB187" s="83">
        <f>'البيان النهائى '!R184</f>
        <v>1.5</v>
      </c>
      <c r="BC187" s="84">
        <f>'البيان النهائى '!E184</f>
        <v>9</v>
      </c>
      <c r="BD187" s="111">
        <f t="shared" si="4"/>
        <v>-7</v>
      </c>
      <c r="BE187" s="111">
        <f t="shared" si="5"/>
        <v>46.666666666666664</v>
      </c>
    </row>
    <row r="188" spans="4:57" ht="31.5" customHeight="1" thickBot="1" x14ac:dyDescent="0.25">
      <c r="D188" s="239">
        <v>173</v>
      </c>
      <c r="E188" s="116"/>
      <c r="F188" s="134"/>
      <c r="G188" s="73" t="s">
        <v>193</v>
      </c>
      <c r="H188" s="118">
        <v>0</v>
      </c>
      <c r="I188" s="118">
        <v>0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18">
        <v>0</v>
      </c>
      <c r="Q188" s="118">
        <v>0</v>
      </c>
      <c r="R188" s="118">
        <v>0</v>
      </c>
      <c r="S188" s="118">
        <v>0</v>
      </c>
      <c r="T188" s="118">
        <v>0</v>
      </c>
      <c r="U188" s="118">
        <v>0</v>
      </c>
      <c r="V188" s="118">
        <v>0</v>
      </c>
      <c r="W188" s="118">
        <v>0</v>
      </c>
      <c r="X188" s="118">
        <v>0</v>
      </c>
      <c r="Y188" s="118">
        <v>0</v>
      </c>
      <c r="Z188" s="118">
        <v>0</v>
      </c>
      <c r="AA188" s="118">
        <v>0</v>
      </c>
      <c r="AB188" s="118">
        <v>0</v>
      </c>
      <c r="AC188" s="118">
        <v>0</v>
      </c>
      <c r="AD188" s="118">
        <v>0</v>
      </c>
      <c r="AE188" s="118">
        <v>0</v>
      </c>
      <c r="AF188" s="118">
        <v>0</v>
      </c>
      <c r="AG188" s="118">
        <v>0</v>
      </c>
      <c r="AH188" s="118">
        <v>0</v>
      </c>
      <c r="AI188" s="118">
        <v>0</v>
      </c>
      <c r="AJ188" s="118"/>
      <c r="AK188" s="118"/>
      <c r="AL188" s="118"/>
      <c r="AM188" s="74">
        <f>'البيان النهائى '!AD185</f>
        <v>0</v>
      </c>
      <c r="AN188" s="75"/>
      <c r="AO188" s="76"/>
      <c r="AP188" s="76"/>
      <c r="AQ188" s="76"/>
      <c r="AR188" s="76">
        <f>'السلف الأجمالية'!E185</f>
        <v>0</v>
      </c>
      <c r="AS188" s="76"/>
      <c r="AT188" s="76"/>
      <c r="AU188" s="87"/>
      <c r="AV188" s="69"/>
      <c r="AW188" s="69"/>
      <c r="AX188" s="70"/>
      <c r="AY188" s="69"/>
      <c r="AZ188" s="71">
        <f>'كشف المرتبات'!AN183</f>
        <v>0</v>
      </c>
      <c r="BA188" s="99">
        <f>'البيان النهائى '!F185</f>
        <v>-28</v>
      </c>
      <c r="BB188" s="83">
        <f>'البيان النهائى '!R185</f>
        <v>0</v>
      </c>
      <c r="BC188" s="84">
        <f>'البيان النهائى '!E185</f>
        <v>0</v>
      </c>
      <c r="BD188" s="111">
        <f t="shared" si="4"/>
        <v>-28</v>
      </c>
      <c r="BE188" s="111">
        <f t="shared" si="5"/>
        <v>0</v>
      </c>
    </row>
    <row r="189" spans="4:57" ht="31.5" customHeight="1" thickBot="1" x14ac:dyDescent="0.25">
      <c r="D189" s="239">
        <v>174</v>
      </c>
      <c r="E189" s="116"/>
      <c r="F189" s="134"/>
      <c r="G189" s="73" t="s">
        <v>193</v>
      </c>
      <c r="H189" s="118">
        <v>0</v>
      </c>
      <c r="I189" s="118">
        <v>0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18">
        <v>0</v>
      </c>
      <c r="Q189" s="118">
        <v>0</v>
      </c>
      <c r="R189" s="118">
        <v>0</v>
      </c>
      <c r="S189" s="118">
        <v>0</v>
      </c>
      <c r="T189" s="118">
        <v>0</v>
      </c>
      <c r="U189" s="118">
        <v>0</v>
      </c>
      <c r="V189" s="118">
        <v>0</v>
      </c>
      <c r="W189" s="118">
        <v>0</v>
      </c>
      <c r="X189" s="118">
        <v>0</v>
      </c>
      <c r="Y189" s="118">
        <v>0</v>
      </c>
      <c r="Z189" s="118">
        <v>0</v>
      </c>
      <c r="AA189" s="118">
        <v>0</v>
      </c>
      <c r="AB189" s="118">
        <v>0</v>
      </c>
      <c r="AC189" s="118">
        <v>0</v>
      </c>
      <c r="AD189" s="118">
        <v>0</v>
      </c>
      <c r="AE189" s="118">
        <v>0</v>
      </c>
      <c r="AF189" s="118">
        <v>0</v>
      </c>
      <c r="AG189" s="118">
        <v>0</v>
      </c>
      <c r="AH189" s="118">
        <v>0</v>
      </c>
      <c r="AI189" s="118">
        <v>0</v>
      </c>
      <c r="AJ189" s="118"/>
      <c r="AK189" s="118"/>
      <c r="AL189" s="118"/>
      <c r="AM189" s="74">
        <f>'البيان النهائى '!AD186</f>
        <v>0</v>
      </c>
      <c r="AN189" s="75"/>
      <c r="AO189" s="76"/>
      <c r="AP189" s="76"/>
      <c r="AQ189" s="76"/>
      <c r="AR189" s="76">
        <f>'السلف الأجمالية'!E186</f>
        <v>0</v>
      </c>
      <c r="AS189" s="76"/>
      <c r="AT189" s="76"/>
      <c r="AU189" s="87"/>
      <c r="AV189" s="69"/>
      <c r="AW189" s="69"/>
      <c r="AX189" s="70"/>
      <c r="AY189" s="69"/>
      <c r="AZ189" s="71">
        <f>'كشف المرتبات'!AN184</f>
        <v>0</v>
      </c>
      <c r="BA189" s="99">
        <f>'البيان النهائى '!F186</f>
        <v>-28</v>
      </c>
      <c r="BB189" s="83">
        <f>'البيان النهائى '!R186</f>
        <v>0</v>
      </c>
      <c r="BC189" s="84">
        <f>'البيان النهائى '!E186</f>
        <v>0</v>
      </c>
      <c r="BD189" s="111">
        <f t="shared" si="4"/>
        <v>-28</v>
      </c>
      <c r="BE189" s="111">
        <f t="shared" si="5"/>
        <v>0</v>
      </c>
    </row>
    <row r="190" spans="4:57" ht="31.5" customHeight="1" thickBot="1" x14ac:dyDescent="0.25">
      <c r="D190" s="239">
        <v>175</v>
      </c>
      <c r="E190" s="116"/>
      <c r="F190" s="134"/>
      <c r="G190" s="73" t="s">
        <v>193</v>
      </c>
      <c r="H190" s="118">
        <v>0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18">
        <v>0</v>
      </c>
      <c r="P190" s="118">
        <v>0</v>
      </c>
      <c r="Q190" s="118">
        <v>0</v>
      </c>
      <c r="R190" s="118">
        <v>0</v>
      </c>
      <c r="S190" s="118">
        <v>0</v>
      </c>
      <c r="T190" s="118">
        <v>0</v>
      </c>
      <c r="U190" s="118">
        <v>0</v>
      </c>
      <c r="V190" s="118">
        <v>0</v>
      </c>
      <c r="W190" s="118">
        <v>0</v>
      </c>
      <c r="X190" s="118">
        <v>0</v>
      </c>
      <c r="Y190" s="118">
        <v>0</v>
      </c>
      <c r="Z190" s="118">
        <v>0</v>
      </c>
      <c r="AA190" s="118">
        <v>0</v>
      </c>
      <c r="AB190" s="118">
        <v>0</v>
      </c>
      <c r="AC190" s="118">
        <v>0</v>
      </c>
      <c r="AD190" s="118">
        <v>0</v>
      </c>
      <c r="AE190" s="118">
        <v>0</v>
      </c>
      <c r="AF190" s="118">
        <v>0</v>
      </c>
      <c r="AG190" s="118">
        <v>0</v>
      </c>
      <c r="AH190" s="118">
        <v>0</v>
      </c>
      <c r="AI190" s="118">
        <v>0</v>
      </c>
      <c r="AJ190" s="118"/>
      <c r="AK190" s="118"/>
      <c r="AL190" s="118"/>
      <c r="AM190" s="74">
        <f>'البيان النهائى '!AD187</f>
        <v>0</v>
      </c>
      <c r="AN190" s="75"/>
      <c r="AO190" s="76"/>
      <c r="AP190" s="76"/>
      <c r="AQ190" s="76"/>
      <c r="AR190" s="76">
        <f>'السلف الأجمالية'!E187</f>
        <v>0</v>
      </c>
      <c r="AS190" s="76"/>
      <c r="AT190" s="76"/>
      <c r="AU190" s="87"/>
      <c r="AV190" s="69"/>
      <c r="AW190" s="69"/>
      <c r="AX190" s="70"/>
      <c r="AY190" s="69"/>
      <c r="AZ190" s="71">
        <f>'كشف المرتبات'!AN185</f>
        <v>0</v>
      </c>
      <c r="BA190" s="99">
        <f>'البيان النهائى '!F187</f>
        <v>-28</v>
      </c>
      <c r="BB190" s="83">
        <f>'البيان النهائى '!R187</f>
        <v>0</v>
      </c>
      <c r="BC190" s="84">
        <f>'البيان النهائى '!E187</f>
        <v>0</v>
      </c>
      <c r="BD190" s="111">
        <f t="shared" si="4"/>
        <v>-28</v>
      </c>
      <c r="BE190" s="111">
        <f t="shared" si="5"/>
        <v>0</v>
      </c>
    </row>
    <row r="191" spans="4:57" ht="31.5" customHeight="1" thickBot="1" x14ac:dyDescent="0.25">
      <c r="D191" s="239">
        <v>176</v>
      </c>
      <c r="E191" s="116"/>
      <c r="F191" s="134"/>
      <c r="G191" s="73" t="s">
        <v>193</v>
      </c>
      <c r="H191" s="118">
        <v>0</v>
      </c>
      <c r="I191" s="118">
        <v>0</v>
      </c>
      <c r="J191" s="118">
        <v>0</v>
      </c>
      <c r="K191" s="118">
        <v>0</v>
      </c>
      <c r="L191" s="118">
        <v>0</v>
      </c>
      <c r="M191" s="118">
        <v>0</v>
      </c>
      <c r="N191" s="118">
        <v>0</v>
      </c>
      <c r="O191" s="118">
        <v>0</v>
      </c>
      <c r="P191" s="118">
        <v>0</v>
      </c>
      <c r="Q191" s="118">
        <v>0</v>
      </c>
      <c r="R191" s="118">
        <v>0</v>
      </c>
      <c r="S191" s="118">
        <v>0</v>
      </c>
      <c r="T191" s="118">
        <v>0</v>
      </c>
      <c r="U191" s="118">
        <v>0</v>
      </c>
      <c r="V191" s="118">
        <v>0</v>
      </c>
      <c r="W191" s="118">
        <v>0</v>
      </c>
      <c r="X191" s="118">
        <v>0</v>
      </c>
      <c r="Y191" s="118">
        <v>0</v>
      </c>
      <c r="Z191" s="118">
        <v>0</v>
      </c>
      <c r="AA191" s="118">
        <v>0</v>
      </c>
      <c r="AB191" s="118">
        <v>0</v>
      </c>
      <c r="AC191" s="118">
        <v>0</v>
      </c>
      <c r="AD191" s="118">
        <v>0</v>
      </c>
      <c r="AE191" s="118">
        <v>0</v>
      </c>
      <c r="AF191" s="118">
        <v>0</v>
      </c>
      <c r="AG191" s="118">
        <v>0</v>
      </c>
      <c r="AH191" s="118">
        <v>0</v>
      </c>
      <c r="AI191" s="118">
        <v>0</v>
      </c>
      <c r="AJ191" s="118"/>
      <c r="AK191" s="118"/>
      <c r="AL191" s="118"/>
      <c r="AM191" s="74">
        <f>'البيان النهائى '!AD188</f>
        <v>0</v>
      </c>
      <c r="AN191" s="75"/>
      <c r="AO191" s="76"/>
      <c r="AP191" s="76"/>
      <c r="AQ191" s="76"/>
      <c r="AR191" s="76">
        <f>'السلف الأجمالية'!E188</f>
        <v>0</v>
      </c>
      <c r="AS191" s="76"/>
      <c r="AT191" s="76"/>
      <c r="AU191" s="87"/>
      <c r="AV191" s="69"/>
      <c r="AW191" s="69"/>
      <c r="AX191" s="70"/>
      <c r="AY191" s="69"/>
      <c r="AZ191" s="71">
        <f>'كشف المرتبات'!AN186</f>
        <v>0</v>
      </c>
      <c r="BA191" s="99">
        <f>'البيان النهائى '!F188</f>
        <v>-28</v>
      </c>
      <c r="BB191" s="83">
        <f>'البيان النهائى '!R188</f>
        <v>0</v>
      </c>
      <c r="BC191" s="84">
        <f>'البيان النهائى '!E188</f>
        <v>0</v>
      </c>
      <c r="BD191" s="111">
        <f t="shared" si="4"/>
        <v>-28</v>
      </c>
      <c r="BE191" s="111">
        <f t="shared" si="5"/>
        <v>0</v>
      </c>
    </row>
    <row r="192" spans="4:57" ht="31.5" customHeight="1" thickBot="1" x14ac:dyDescent="0.25">
      <c r="D192" s="239">
        <v>177</v>
      </c>
      <c r="E192" s="116"/>
      <c r="F192" s="134"/>
      <c r="G192" s="73" t="s">
        <v>193</v>
      </c>
      <c r="H192" s="118">
        <v>0</v>
      </c>
      <c r="I192" s="118">
        <v>0</v>
      </c>
      <c r="J192" s="118">
        <v>0</v>
      </c>
      <c r="K192" s="118">
        <v>0</v>
      </c>
      <c r="L192" s="118">
        <v>0</v>
      </c>
      <c r="M192" s="118">
        <v>0</v>
      </c>
      <c r="N192" s="118">
        <v>0</v>
      </c>
      <c r="O192" s="118">
        <v>0</v>
      </c>
      <c r="P192" s="118">
        <v>0</v>
      </c>
      <c r="Q192" s="118">
        <v>0</v>
      </c>
      <c r="R192" s="118">
        <v>0</v>
      </c>
      <c r="S192" s="118">
        <v>0</v>
      </c>
      <c r="T192" s="118">
        <v>0</v>
      </c>
      <c r="U192" s="118">
        <v>0</v>
      </c>
      <c r="V192" s="118">
        <v>0</v>
      </c>
      <c r="W192" s="118">
        <v>0</v>
      </c>
      <c r="X192" s="118">
        <v>0</v>
      </c>
      <c r="Y192" s="118">
        <v>0</v>
      </c>
      <c r="Z192" s="118">
        <v>0</v>
      </c>
      <c r="AA192" s="118">
        <v>0</v>
      </c>
      <c r="AB192" s="118">
        <v>0</v>
      </c>
      <c r="AC192" s="118">
        <v>0</v>
      </c>
      <c r="AD192" s="118">
        <v>0</v>
      </c>
      <c r="AE192" s="118">
        <v>0</v>
      </c>
      <c r="AF192" s="118">
        <v>0</v>
      </c>
      <c r="AG192" s="118">
        <v>0</v>
      </c>
      <c r="AH192" s="118">
        <v>0</v>
      </c>
      <c r="AI192" s="118">
        <v>0</v>
      </c>
      <c r="AJ192" s="118"/>
      <c r="AK192" s="118"/>
      <c r="AL192" s="118"/>
      <c r="AM192" s="74">
        <f>'البيان النهائى '!AD189</f>
        <v>0</v>
      </c>
      <c r="AN192" s="75"/>
      <c r="AO192" s="76"/>
      <c r="AP192" s="76"/>
      <c r="AQ192" s="76"/>
      <c r="AR192" s="76">
        <f>'السلف الأجمالية'!E189</f>
        <v>0</v>
      </c>
      <c r="AS192" s="76"/>
      <c r="AT192" s="76"/>
      <c r="AU192" s="87"/>
      <c r="AV192" s="69"/>
      <c r="AW192" s="69"/>
      <c r="AX192" s="70"/>
      <c r="AY192" s="69"/>
      <c r="AZ192" s="71">
        <f>'كشف المرتبات'!AN187</f>
        <v>0</v>
      </c>
      <c r="BA192" s="99">
        <f>'البيان النهائى '!F189</f>
        <v>-28</v>
      </c>
      <c r="BB192" s="83">
        <f>'البيان النهائى '!R189</f>
        <v>0</v>
      </c>
      <c r="BC192" s="84">
        <f>'البيان النهائى '!E189</f>
        <v>0</v>
      </c>
      <c r="BD192" s="111">
        <f t="shared" si="4"/>
        <v>-28</v>
      </c>
      <c r="BE192" s="111">
        <f t="shared" si="5"/>
        <v>0</v>
      </c>
    </row>
    <row r="193" spans="4:57" ht="31.5" customHeight="1" thickBot="1" x14ac:dyDescent="0.25">
      <c r="D193" s="239">
        <v>178</v>
      </c>
      <c r="E193" s="116"/>
      <c r="F193" s="134"/>
      <c r="G193" s="73" t="s">
        <v>193</v>
      </c>
      <c r="H193" s="118">
        <v>0</v>
      </c>
      <c r="I193" s="118">
        <v>0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18">
        <v>0</v>
      </c>
      <c r="Q193" s="118">
        <v>0</v>
      </c>
      <c r="R193" s="118">
        <v>0</v>
      </c>
      <c r="S193" s="118">
        <v>0</v>
      </c>
      <c r="T193" s="118">
        <v>0</v>
      </c>
      <c r="U193" s="118">
        <v>0</v>
      </c>
      <c r="V193" s="118">
        <v>0</v>
      </c>
      <c r="W193" s="118">
        <v>0</v>
      </c>
      <c r="X193" s="118">
        <v>0</v>
      </c>
      <c r="Y193" s="118">
        <v>0</v>
      </c>
      <c r="Z193" s="118">
        <v>0</v>
      </c>
      <c r="AA193" s="118">
        <v>0</v>
      </c>
      <c r="AB193" s="118">
        <v>0</v>
      </c>
      <c r="AC193" s="118">
        <v>0</v>
      </c>
      <c r="AD193" s="118">
        <v>0</v>
      </c>
      <c r="AE193" s="118">
        <v>0</v>
      </c>
      <c r="AF193" s="118">
        <v>0</v>
      </c>
      <c r="AG193" s="118">
        <v>0</v>
      </c>
      <c r="AH193" s="118">
        <v>0</v>
      </c>
      <c r="AI193" s="118">
        <v>0</v>
      </c>
      <c r="AJ193" s="118"/>
      <c r="AK193" s="118"/>
      <c r="AL193" s="118"/>
      <c r="AM193" s="74">
        <f>'البيان النهائى '!AD190</f>
        <v>0</v>
      </c>
      <c r="AN193" s="75"/>
      <c r="AO193" s="76"/>
      <c r="AP193" s="76"/>
      <c r="AQ193" s="76"/>
      <c r="AR193" s="76">
        <f>'السلف الأجمالية'!E190</f>
        <v>0</v>
      </c>
      <c r="AS193" s="76"/>
      <c r="AT193" s="76"/>
      <c r="AU193" s="87"/>
      <c r="AV193" s="69"/>
      <c r="AW193" s="69"/>
      <c r="AX193" s="70"/>
      <c r="AY193" s="69"/>
      <c r="AZ193" s="71">
        <f>'كشف المرتبات'!AN188</f>
        <v>0</v>
      </c>
      <c r="BA193" s="99">
        <f>'البيان النهائى '!F190</f>
        <v>-28</v>
      </c>
      <c r="BB193" s="83">
        <f>'البيان النهائى '!R190</f>
        <v>0</v>
      </c>
      <c r="BC193" s="84">
        <f>'البيان النهائى '!E190</f>
        <v>0</v>
      </c>
      <c r="BD193" s="111">
        <f t="shared" si="4"/>
        <v>-28</v>
      </c>
      <c r="BE193" s="111">
        <f t="shared" si="5"/>
        <v>0</v>
      </c>
    </row>
    <row r="194" spans="4:57" ht="31.5" customHeight="1" thickBot="1" x14ac:dyDescent="0.25">
      <c r="D194" s="239">
        <v>179</v>
      </c>
      <c r="E194" s="116"/>
      <c r="F194" s="134"/>
      <c r="G194" s="73" t="s">
        <v>193</v>
      </c>
      <c r="H194" s="118">
        <v>0</v>
      </c>
      <c r="I194" s="118">
        <v>0</v>
      </c>
      <c r="J194" s="118">
        <v>0</v>
      </c>
      <c r="K194" s="118">
        <v>0</v>
      </c>
      <c r="L194" s="118">
        <v>0</v>
      </c>
      <c r="M194" s="118">
        <v>0</v>
      </c>
      <c r="N194" s="118">
        <v>0</v>
      </c>
      <c r="O194" s="118">
        <v>0</v>
      </c>
      <c r="P194" s="118">
        <v>0</v>
      </c>
      <c r="Q194" s="118">
        <v>0</v>
      </c>
      <c r="R194" s="118">
        <v>0</v>
      </c>
      <c r="S194" s="118">
        <v>0</v>
      </c>
      <c r="T194" s="118">
        <v>0</v>
      </c>
      <c r="U194" s="118">
        <v>0</v>
      </c>
      <c r="V194" s="118">
        <v>0</v>
      </c>
      <c r="W194" s="118">
        <v>0</v>
      </c>
      <c r="X194" s="118">
        <v>0</v>
      </c>
      <c r="Y194" s="118">
        <v>0</v>
      </c>
      <c r="Z194" s="118">
        <v>0</v>
      </c>
      <c r="AA194" s="118">
        <v>0</v>
      </c>
      <c r="AB194" s="118">
        <v>0</v>
      </c>
      <c r="AC194" s="118">
        <v>0</v>
      </c>
      <c r="AD194" s="118">
        <v>0</v>
      </c>
      <c r="AE194" s="118">
        <v>0</v>
      </c>
      <c r="AF194" s="118">
        <v>0</v>
      </c>
      <c r="AG194" s="118">
        <v>0</v>
      </c>
      <c r="AH194" s="118">
        <v>0</v>
      </c>
      <c r="AI194" s="118">
        <v>0</v>
      </c>
      <c r="AJ194" s="118"/>
      <c r="AK194" s="118"/>
      <c r="AL194" s="118"/>
      <c r="AM194" s="74">
        <f>'البيان النهائى '!AD191</f>
        <v>0</v>
      </c>
      <c r="AN194" s="75"/>
      <c r="AO194" s="76"/>
      <c r="AP194" s="76"/>
      <c r="AQ194" s="76"/>
      <c r="AR194" s="76">
        <f>'السلف الأجمالية'!E191</f>
        <v>0</v>
      </c>
      <c r="AS194" s="76"/>
      <c r="AT194" s="76"/>
      <c r="AU194" s="87"/>
      <c r="AV194" s="69"/>
      <c r="AW194" s="69"/>
      <c r="AX194" s="70"/>
      <c r="AY194" s="69"/>
      <c r="AZ194" s="71">
        <f>'كشف المرتبات'!AN189</f>
        <v>0</v>
      </c>
      <c r="BA194" s="99">
        <f>'البيان النهائى '!F191</f>
        <v>-28</v>
      </c>
      <c r="BB194" s="83">
        <f>'البيان النهائى '!R191</f>
        <v>0</v>
      </c>
      <c r="BC194" s="84">
        <f>'البيان النهائى '!E191</f>
        <v>0</v>
      </c>
      <c r="BD194" s="111">
        <f t="shared" si="4"/>
        <v>-28</v>
      </c>
      <c r="BE194" s="111">
        <f t="shared" si="5"/>
        <v>0</v>
      </c>
    </row>
    <row r="195" spans="4:57" ht="31.5" customHeight="1" thickBot="1" x14ac:dyDescent="0.25">
      <c r="D195" s="239">
        <v>180</v>
      </c>
      <c r="E195" s="116"/>
      <c r="F195" s="134"/>
      <c r="G195" s="73" t="s">
        <v>193</v>
      </c>
      <c r="H195" s="118">
        <v>0</v>
      </c>
      <c r="I195" s="118">
        <v>0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18">
        <v>0</v>
      </c>
      <c r="Q195" s="118">
        <v>0</v>
      </c>
      <c r="R195" s="118">
        <v>0</v>
      </c>
      <c r="S195" s="118">
        <v>0</v>
      </c>
      <c r="T195" s="118">
        <v>0</v>
      </c>
      <c r="U195" s="118">
        <v>0</v>
      </c>
      <c r="V195" s="118">
        <v>0</v>
      </c>
      <c r="W195" s="118">
        <v>0</v>
      </c>
      <c r="X195" s="118">
        <v>0</v>
      </c>
      <c r="Y195" s="118">
        <v>0</v>
      </c>
      <c r="Z195" s="118">
        <v>0</v>
      </c>
      <c r="AA195" s="118">
        <v>0</v>
      </c>
      <c r="AB195" s="118">
        <v>0</v>
      </c>
      <c r="AC195" s="118">
        <v>0</v>
      </c>
      <c r="AD195" s="118">
        <v>0</v>
      </c>
      <c r="AE195" s="118">
        <v>0</v>
      </c>
      <c r="AF195" s="118">
        <v>0</v>
      </c>
      <c r="AG195" s="118">
        <v>0</v>
      </c>
      <c r="AH195" s="118">
        <v>0</v>
      </c>
      <c r="AI195" s="118">
        <v>0</v>
      </c>
      <c r="AJ195" s="118"/>
      <c r="AK195" s="118"/>
      <c r="AL195" s="118"/>
      <c r="AM195" s="74">
        <f>'البيان النهائى '!AD192</f>
        <v>0</v>
      </c>
      <c r="AN195" s="75"/>
      <c r="AO195" s="76"/>
      <c r="AP195" s="76"/>
      <c r="AQ195" s="76"/>
      <c r="AR195" s="76">
        <f>'السلف الأجمالية'!E192</f>
        <v>0</v>
      </c>
      <c r="AS195" s="76"/>
      <c r="AT195" s="76"/>
      <c r="AU195" s="87"/>
      <c r="AV195" s="69"/>
      <c r="AW195" s="69"/>
      <c r="AX195" s="70"/>
      <c r="AY195" s="69"/>
      <c r="AZ195" s="71">
        <f>'كشف المرتبات'!AN190</f>
        <v>0</v>
      </c>
      <c r="BA195" s="99">
        <f>'البيان النهائى '!F192</f>
        <v>-28</v>
      </c>
      <c r="BB195" s="83">
        <f>'البيان النهائى '!R192</f>
        <v>0</v>
      </c>
      <c r="BC195" s="84">
        <f>'البيان النهائى '!E192</f>
        <v>0</v>
      </c>
      <c r="BD195" s="111">
        <f t="shared" si="4"/>
        <v>-28</v>
      </c>
      <c r="BE195" s="111">
        <f t="shared" si="5"/>
        <v>0</v>
      </c>
    </row>
    <row r="196" spans="4:57" ht="31.5" customHeight="1" thickBot="1" x14ac:dyDescent="0.25">
      <c r="D196" s="239">
        <v>181</v>
      </c>
      <c r="E196" s="116"/>
      <c r="F196" s="134"/>
      <c r="G196" s="73" t="s">
        <v>193</v>
      </c>
      <c r="H196" s="118">
        <v>0</v>
      </c>
      <c r="I196" s="118">
        <v>0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18">
        <v>0</v>
      </c>
      <c r="Q196" s="118">
        <v>0</v>
      </c>
      <c r="R196" s="118">
        <v>0</v>
      </c>
      <c r="S196" s="118">
        <v>0</v>
      </c>
      <c r="T196" s="118">
        <v>0</v>
      </c>
      <c r="U196" s="118">
        <v>0</v>
      </c>
      <c r="V196" s="118">
        <v>0</v>
      </c>
      <c r="W196" s="118">
        <v>0</v>
      </c>
      <c r="X196" s="118">
        <v>0</v>
      </c>
      <c r="Y196" s="118">
        <v>0</v>
      </c>
      <c r="Z196" s="118">
        <v>0</v>
      </c>
      <c r="AA196" s="118">
        <v>0</v>
      </c>
      <c r="AB196" s="118">
        <v>0</v>
      </c>
      <c r="AC196" s="118">
        <v>0</v>
      </c>
      <c r="AD196" s="118">
        <v>0</v>
      </c>
      <c r="AE196" s="118">
        <v>0</v>
      </c>
      <c r="AF196" s="118">
        <v>0</v>
      </c>
      <c r="AG196" s="118">
        <v>0</v>
      </c>
      <c r="AH196" s="118">
        <v>0</v>
      </c>
      <c r="AI196" s="118">
        <v>0</v>
      </c>
      <c r="AJ196" s="118"/>
      <c r="AK196" s="118"/>
      <c r="AL196" s="118"/>
      <c r="AM196" s="74">
        <f>'البيان النهائى '!AD193</f>
        <v>0</v>
      </c>
      <c r="AN196" s="75"/>
      <c r="AO196" s="76"/>
      <c r="AP196" s="76"/>
      <c r="AQ196" s="76"/>
      <c r="AR196" s="76">
        <f>'السلف الأجمالية'!E193</f>
        <v>0</v>
      </c>
      <c r="AS196" s="76"/>
      <c r="AT196" s="76"/>
      <c r="AU196" s="87"/>
      <c r="AV196" s="69"/>
      <c r="AW196" s="69"/>
      <c r="AX196" s="70"/>
      <c r="AY196" s="69"/>
      <c r="AZ196" s="71">
        <f>'كشف المرتبات'!AN191</f>
        <v>0</v>
      </c>
      <c r="BA196" s="99">
        <f>'البيان النهائى '!F193</f>
        <v>-28</v>
      </c>
      <c r="BB196" s="83">
        <f>'البيان النهائى '!R193</f>
        <v>0</v>
      </c>
      <c r="BC196" s="84">
        <f>'البيان النهائى '!E193</f>
        <v>0</v>
      </c>
      <c r="BD196" s="111">
        <f t="shared" si="4"/>
        <v>-28</v>
      </c>
      <c r="BE196" s="111">
        <f t="shared" si="5"/>
        <v>0</v>
      </c>
    </row>
    <row r="197" spans="4:57" ht="31.5" customHeight="1" thickBot="1" x14ac:dyDescent="0.25">
      <c r="D197" s="239">
        <v>182</v>
      </c>
      <c r="E197" s="116"/>
      <c r="F197" s="134"/>
      <c r="G197" s="73" t="s">
        <v>193</v>
      </c>
      <c r="H197" s="118">
        <v>0</v>
      </c>
      <c r="I197" s="118">
        <v>0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18">
        <v>0</v>
      </c>
      <c r="Q197" s="118">
        <v>0</v>
      </c>
      <c r="R197" s="118">
        <v>0</v>
      </c>
      <c r="S197" s="118">
        <v>0</v>
      </c>
      <c r="T197" s="118">
        <v>0</v>
      </c>
      <c r="U197" s="118">
        <v>0</v>
      </c>
      <c r="V197" s="118">
        <v>0</v>
      </c>
      <c r="W197" s="118">
        <v>0</v>
      </c>
      <c r="X197" s="118">
        <v>0</v>
      </c>
      <c r="Y197" s="118">
        <v>0</v>
      </c>
      <c r="Z197" s="118">
        <v>0</v>
      </c>
      <c r="AA197" s="118">
        <v>0</v>
      </c>
      <c r="AB197" s="118">
        <v>0</v>
      </c>
      <c r="AC197" s="118">
        <v>0</v>
      </c>
      <c r="AD197" s="118">
        <v>0</v>
      </c>
      <c r="AE197" s="118">
        <v>0</v>
      </c>
      <c r="AF197" s="118">
        <v>0</v>
      </c>
      <c r="AG197" s="118">
        <v>0</v>
      </c>
      <c r="AH197" s="118">
        <v>0</v>
      </c>
      <c r="AI197" s="118">
        <v>0</v>
      </c>
      <c r="AJ197" s="118"/>
      <c r="AK197" s="118"/>
      <c r="AL197" s="118"/>
      <c r="AM197" s="74">
        <f>'البيان النهائى '!AD194</f>
        <v>0</v>
      </c>
      <c r="AN197" s="75"/>
      <c r="AO197" s="76"/>
      <c r="AP197" s="76"/>
      <c r="AQ197" s="76"/>
      <c r="AR197" s="76">
        <f>'السلف الأجمالية'!E194</f>
        <v>0</v>
      </c>
      <c r="AS197" s="76"/>
      <c r="AT197" s="76"/>
      <c r="AU197" s="87"/>
      <c r="AV197" s="69"/>
      <c r="AW197" s="69"/>
      <c r="AX197" s="70"/>
      <c r="AY197" s="69"/>
      <c r="AZ197" s="71">
        <f>'كشف المرتبات'!AN192</f>
        <v>0</v>
      </c>
      <c r="BA197" s="99">
        <f>'البيان النهائى '!F194</f>
        <v>-28</v>
      </c>
      <c r="BB197" s="83">
        <f>'البيان النهائى '!R194</f>
        <v>0</v>
      </c>
      <c r="BC197" s="84">
        <f>'البيان النهائى '!E194</f>
        <v>0</v>
      </c>
      <c r="BD197" s="111">
        <f t="shared" si="4"/>
        <v>-28</v>
      </c>
      <c r="BE197" s="111">
        <f t="shared" si="5"/>
        <v>0</v>
      </c>
    </row>
    <row r="198" spans="4:57" ht="31.5" customHeight="1" thickBot="1" x14ac:dyDescent="0.25">
      <c r="D198" s="239">
        <v>183</v>
      </c>
      <c r="E198" s="116"/>
      <c r="F198" s="134"/>
      <c r="G198" s="73" t="s">
        <v>193</v>
      </c>
      <c r="H198" s="118">
        <v>0</v>
      </c>
      <c r="I198" s="118">
        <v>0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18">
        <v>0</v>
      </c>
      <c r="Q198" s="118">
        <v>0</v>
      </c>
      <c r="R198" s="118">
        <v>0</v>
      </c>
      <c r="S198" s="118">
        <v>0</v>
      </c>
      <c r="T198" s="118">
        <v>0</v>
      </c>
      <c r="U198" s="118">
        <v>0</v>
      </c>
      <c r="V198" s="118">
        <v>0</v>
      </c>
      <c r="W198" s="118">
        <v>0</v>
      </c>
      <c r="X198" s="118">
        <v>0</v>
      </c>
      <c r="Y198" s="118">
        <v>0</v>
      </c>
      <c r="Z198" s="118">
        <v>0</v>
      </c>
      <c r="AA198" s="118">
        <v>0</v>
      </c>
      <c r="AB198" s="118">
        <v>0</v>
      </c>
      <c r="AC198" s="118">
        <v>0</v>
      </c>
      <c r="AD198" s="118">
        <v>0</v>
      </c>
      <c r="AE198" s="118">
        <v>0</v>
      </c>
      <c r="AF198" s="118">
        <v>0</v>
      </c>
      <c r="AG198" s="118">
        <v>0</v>
      </c>
      <c r="AH198" s="118">
        <v>0</v>
      </c>
      <c r="AI198" s="118">
        <v>0</v>
      </c>
      <c r="AJ198" s="118"/>
      <c r="AK198" s="118"/>
      <c r="AL198" s="118"/>
      <c r="AM198" s="74">
        <f>'البيان النهائى '!AD195</f>
        <v>0</v>
      </c>
      <c r="AN198" s="75"/>
      <c r="AO198" s="76"/>
      <c r="AP198" s="76"/>
      <c r="AQ198" s="76"/>
      <c r="AR198" s="76">
        <f>'السلف الأجمالية'!E195</f>
        <v>0</v>
      </c>
      <c r="AS198" s="76"/>
      <c r="AT198" s="76"/>
      <c r="AU198" s="87"/>
      <c r="AV198" s="69"/>
      <c r="AW198" s="69"/>
      <c r="AX198" s="70"/>
      <c r="AY198" s="69"/>
      <c r="AZ198" s="71">
        <f>'كشف المرتبات'!AN193</f>
        <v>0</v>
      </c>
      <c r="BA198" s="99">
        <f>'البيان النهائى '!F195</f>
        <v>-28</v>
      </c>
      <c r="BB198" s="83">
        <f>'البيان النهائى '!R195</f>
        <v>0</v>
      </c>
      <c r="BC198" s="84">
        <f>'البيان النهائى '!E195</f>
        <v>0</v>
      </c>
      <c r="BD198" s="111">
        <f t="shared" si="4"/>
        <v>-28</v>
      </c>
      <c r="BE198" s="111">
        <f t="shared" si="5"/>
        <v>0</v>
      </c>
    </row>
    <row r="199" spans="4:57" ht="31.5" customHeight="1" thickBot="1" x14ac:dyDescent="0.25">
      <c r="D199" s="239">
        <v>184</v>
      </c>
      <c r="E199" s="116"/>
      <c r="F199" s="134"/>
      <c r="G199" s="73" t="s">
        <v>193</v>
      </c>
      <c r="H199" s="118">
        <v>0</v>
      </c>
      <c r="I199" s="118">
        <v>0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18">
        <v>0</v>
      </c>
      <c r="Q199" s="118">
        <v>0</v>
      </c>
      <c r="R199" s="118">
        <v>0</v>
      </c>
      <c r="S199" s="118">
        <v>0</v>
      </c>
      <c r="T199" s="118">
        <v>0</v>
      </c>
      <c r="U199" s="118">
        <v>0</v>
      </c>
      <c r="V199" s="118">
        <v>0</v>
      </c>
      <c r="W199" s="118">
        <v>0</v>
      </c>
      <c r="X199" s="118">
        <v>0</v>
      </c>
      <c r="Y199" s="118">
        <v>0</v>
      </c>
      <c r="Z199" s="118">
        <v>0</v>
      </c>
      <c r="AA199" s="118">
        <v>0</v>
      </c>
      <c r="AB199" s="118">
        <v>0</v>
      </c>
      <c r="AC199" s="118">
        <v>0</v>
      </c>
      <c r="AD199" s="118">
        <v>0</v>
      </c>
      <c r="AE199" s="118">
        <v>0</v>
      </c>
      <c r="AF199" s="118">
        <v>0</v>
      </c>
      <c r="AG199" s="118">
        <v>0</v>
      </c>
      <c r="AH199" s="118">
        <v>0</v>
      </c>
      <c r="AI199" s="118">
        <v>0</v>
      </c>
      <c r="AJ199" s="118"/>
      <c r="AK199" s="118"/>
      <c r="AL199" s="118"/>
      <c r="AM199" s="74">
        <f>'البيان النهائى '!AD196</f>
        <v>0</v>
      </c>
      <c r="AN199" s="75"/>
      <c r="AO199" s="76"/>
      <c r="AP199" s="76"/>
      <c r="AQ199" s="76"/>
      <c r="AR199" s="76">
        <f>'السلف الأجمالية'!E196</f>
        <v>0</v>
      </c>
      <c r="AS199" s="76"/>
      <c r="AT199" s="76"/>
      <c r="AU199" s="87"/>
      <c r="AV199" s="69"/>
      <c r="AW199" s="69"/>
      <c r="AX199" s="70"/>
      <c r="AY199" s="69"/>
      <c r="AZ199" s="71">
        <f>'كشف المرتبات'!AN194</f>
        <v>0</v>
      </c>
      <c r="BA199" s="99">
        <f>'البيان النهائى '!F196</f>
        <v>-28</v>
      </c>
      <c r="BB199" s="83">
        <f>'البيان النهائى '!R196</f>
        <v>0</v>
      </c>
      <c r="BC199" s="84">
        <f>'البيان النهائى '!E196</f>
        <v>0</v>
      </c>
      <c r="BD199" s="111">
        <f t="shared" si="4"/>
        <v>-28</v>
      </c>
      <c r="BE199" s="111">
        <f t="shared" si="5"/>
        <v>0</v>
      </c>
    </row>
    <row r="200" spans="4:57" ht="31.5" customHeight="1" thickBot="1" x14ac:dyDescent="0.25">
      <c r="D200" s="239">
        <v>185</v>
      </c>
      <c r="E200" s="116"/>
      <c r="F200" s="134"/>
      <c r="G200" s="73" t="s">
        <v>193</v>
      </c>
      <c r="H200" s="118">
        <v>0</v>
      </c>
      <c r="I200" s="118">
        <v>0</v>
      </c>
      <c r="J200" s="118">
        <v>0</v>
      </c>
      <c r="K200" s="118">
        <v>0</v>
      </c>
      <c r="L200" s="118">
        <v>0</v>
      </c>
      <c r="M200" s="118">
        <v>0</v>
      </c>
      <c r="N200" s="118">
        <v>0</v>
      </c>
      <c r="O200" s="118">
        <v>0</v>
      </c>
      <c r="P200" s="118">
        <v>0</v>
      </c>
      <c r="Q200" s="118">
        <v>0</v>
      </c>
      <c r="R200" s="118">
        <v>0</v>
      </c>
      <c r="S200" s="118">
        <v>0</v>
      </c>
      <c r="T200" s="118">
        <v>0</v>
      </c>
      <c r="U200" s="118">
        <v>0</v>
      </c>
      <c r="V200" s="118">
        <v>0</v>
      </c>
      <c r="W200" s="118">
        <v>0</v>
      </c>
      <c r="X200" s="118">
        <v>0</v>
      </c>
      <c r="Y200" s="118">
        <v>0</v>
      </c>
      <c r="Z200" s="118">
        <v>0</v>
      </c>
      <c r="AA200" s="118">
        <v>0</v>
      </c>
      <c r="AB200" s="118">
        <v>0</v>
      </c>
      <c r="AC200" s="118">
        <v>0</v>
      </c>
      <c r="AD200" s="118">
        <v>0</v>
      </c>
      <c r="AE200" s="118">
        <v>0</v>
      </c>
      <c r="AF200" s="118">
        <v>0</v>
      </c>
      <c r="AG200" s="118">
        <v>0</v>
      </c>
      <c r="AH200" s="118">
        <v>0</v>
      </c>
      <c r="AI200" s="118">
        <v>0</v>
      </c>
      <c r="AJ200" s="118"/>
      <c r="AK200" s="118"/>
      <c r="AL200" s="118"/>
      <c r="AM200" s="74">
        <f>'البيان النهائى '!AD197</f>
        <v>0</v>
      </c>
      <c r="AN200" s="75"/>
      <c r="AO200" s="76"/>
      <c r="AP200" s="76"/>
      <c r="AQ200" s="76"/>
      <c r="AR200" s="76">
        <f>'السلف الأجمالية'!E197</f>
        <v>0</v>
      </c>
      <c r="AS200" s="76"/>
      <c r="AT200" s="76"/>
      <c r="AU200" s="87"/>
      <c r="AV200" s="69"/>
      <c r="AW200" s="69"/>
      <c r="AX200" s="70"/>
      <c r="AY200" s="69"/>
      <c r="AZ200" s="71">
        <f>'كشف المرتبات'!AN195</f>
        <v>0</v>
      </c>
      <c r="BA200" s="99">
        <f>'البيان النهائى '!F197</f>
        <v>-28</v>
      </c>
      <c r="BB200" s="83">
        <f>'البيان النهائى '!R197</f>
        <v>0</v>
      </c>
      <c r="BC200" s="84">
        <f>'البيان النهائى '!E197</f>
        <v>0</v>
      </c>
      <c r="BD200" s="111">
        <f t="shared" si="4"/>
        <v>-28</v>
      </c>
      <c r="BE200" s="111">
        <f t="shared" si="5"/>
        <v>0</v>
      </c>
    </row>
    <row r="201" spans="4:57" ht="31.5" customHeight="1" thickBot="1" x14ac:dyDescent="0.25">
      <c r="D201" s="239">
        <v>186</v>
      </c>
      <c r="E201" s="116"/>
      <c r="F201" s="134"/>
      <c r="G201" s="73" t="s">
        <v>193</v>
      </c>
      <c r="H201" s="118">
        <v>0</v>
      </c>
      <c r="I201" s="118">
        <v>0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18">
        <v>0</v>
      </c>
      <c r="Q201" s="118">
        <v>0</v>
      </c>
      <c r="R201" s="118">
        <v>0</v>
      </c>
      <c r="S201" s="118">
        <v>0</v>
      </c>
      <c r="T201" s="118">
        <v>0</v>
      </c>
      <c r="U201" s="118">
        <v>0</v>
      </c>
      <c r="V201" s="118">
        <v>0</v>
      </c>
      <c r="W201" s="118">
        <v>0</v>
      </c>
      <c r="X201" s="118">
        <v>0</v>
      </c>
      <c r="Y201" s="118">
        <v>0</v>
      </c>
      <c r="Z201" s="118">
        <v>0</v>
      </c>
      <c r="AA201" s="118">
        <v>0</v>
      </c>
      <c r="AB201" s="118">
        <v>0</v>
      </c>
      <c r="AC201" s="118">
        <v>0</v>
      </c>
      <c r="AD201" s="118">
        <v>0</v>
      </c>
      <c r="AE201" s="118">
        <v>0</v>
      </c>
      <c r="AF201" s="118">
        <v>0</v>
      </c>
      <c r="AG201" s="118">
        <v>0</v>
      </c>
      <c r="AH201" s="118">
        <v>0</v>
      </c>
      <c r="AI201" s="118">
        <v>0</v>
      </c>
      <c r="AJ201" s="118"/>
      <c r="AK201" s="118"/>
      <c r="AL201" s="118"/>
      <c r="AM201" s="74">
        <f>'البيان النهائى '!AD198</f>
        <v>0</v>
      </c>
      <c r="AN201" s="75"/>
      <c r="AO201" s="76"/>
      <c r="AP201" s="76"/>
      <c r="AQ201" s="76"/>
      <c r="AR201" s="76">
        <f>'السلف الأجمالية'!E198</f>
        <v>0</v>
      </c>
      <c r="AS201" s="76"/>
      <c r="AT201" s="76"/>
      <c r="AU201" s="87"/>
      <c r="AV201" s="69"/>
      <c r="AW201" s="69"/>
      <c r="AX201" s="70"/>
      <c r="AY201" s="69"/>
      <c r="AZ201" s="71">
        <f>'كشف المرتبات'!AN196</f>
        <v>0</v>
      </c>
      <c r="BA201" s="99">
        <f>'البيان النهائى '!F198</f>
        <v>-28</v>
      </c>
      <c r="BB201" s="83">
        <f>'البيان النهائى '!R198</f>
        <v>0</v>
      </c>
      <c r="BC201" s="84">
        <f>'البيان النهائى '!E198</f>
        <v>0</v>
      </c>
      <c r="BD201" s="111">
        <f t="shared" si="4"/>
        <v>-28</v>
      </c>
      <c r="BE201" s="111">
        <f t="shared" si="5"/>
        <v>0</v>
      </c>
    </row>
    <row r="202" spans="4:57" ht="31.5" customHeight="1" thickBot="1" x14ac:dyDescent="0.25">
      <c r="D202" s="239">
        <v>187</v>
      </c>
      <c r="E202" s="116"/>
      <c r="F202" s="134"/>
      <c r="G202" s="73" t="s">
        <v>193</v>
      </c>
      <c r="H202" s="118">
        <v>0</v>
      </c>
      <c r="I202" s="118">
        <v>0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18">
        <v>0</v>
      </c>
      <c r="Q202" s="118">
        <v>0</v>
      </c>
      <c r="R202" s="118">
        <v>0</v>
      </c>
      <c r="S202" s="118">
        <v>0</v>
      </c>
      <c r="T202" s="118">
        <v>0</v>
      </c>
      <c r="U202" s="118">
        <v>0</v>
      </c>
      <c r="V202" s="118">
        <v>0</v>
      </c>
      <c r="W202" s="118">
        <v>0</v>
      </c>
      <c r="X202" s="118">
        <v>0</v>
      </c>
      <c r="Y202" s="118">
        <v>0</v>
      </c>
      <c r="Z202" s="118">
        <v>0</v>
      </c>
      <c r="AA202" s="118">
        <v>0</v>
      </c>
      <c r="AB202" s="118">
        <v>0</v>
      </c>
      <c r="AC202" s="118">
        <v>0</v>
      </c>
      <c r="AD202" s="118">
        <v>0</v>
      </c>
      <c r="AE202" s="118">
        <v>0</v>
      </c>
      <c r="AF202" s="118">
        <v>0</v>
      </c>
      <c r="AG202" s="118">
        <v>0</v>
      </c>
      <c r="AH202" s="118">
        <v>0</v>
      </c>
      <c r="AI202" s="118">
        <v>0</v>
      </c>
      <c r="AJ202" s="118"/>
      <c r="AK202" s="118"/>
      <c r="AL202" s="118"/>
      <c r="AM202" s="74">
        <f>'البيان النهائى '!AD199</f>
        <v>0</v>
      </c>
      <c r="AN202" s="75"/>
      <c r="AO202" s="76"/>
      <c r="AP202" s="76"/>
      <c r="AQ202" s="76"/>
      <c r="AR202" s="76">
        <f>'السلف الأجمالية'!E199</f>
        <v>0</v>
      </c>
      <c r="AS202" s="76"/>
      <c r="AT202" s="76"/>
      <c r="AU202" s="87"/>
      <c r="AV202" s="69"/>
      <c r="AW202" s="69"/>
      <c r="AX202" s="70"/>
      <c r="AY202" s="69"/>
      <c r="AZ202" s="71">
        <f>'كشف المرتبات'!AN197</f>
        <v>0</v>
      </c>
      <c r="BA202" s="99">
        <f>'البيان النهائى '!F199</f>
        <v>-28</v>
      </c>
      <c r="BB202" s="83">
        <f>'البيان النهائى '!R199</f>
        <v>0</v>
      </c>
      <c r="BC202" s="84">
        <f>'البيان النهائى '!E199</f>
        <v>0</v>
      </c>
      <c r="BD202" s="111">
        <f t="shared" si="4"/>
        <v>-28</v>
      </c>
      <c r="BE202" s="111">
        <f t="shared" si="5"/>
        <v>0</v>
      </c>
    </row>
    <row r="203" spans="4:57" ht="31.5" customHeight="1" thickBot="1" x14ac:dyDescent="0.25">
      <c r="D203" s="239">
        <v>188</v>
      </c>
      <c r="E203" s="116"/>
      <c r="F203" s="134"/>
      <c r="G203" s="73" t="s">
        <v>193</v>
      </c>
      <c r="H203" s="118">
        <v>0</v>
      </c>
      <c r="I203" s="118">
        <v>0</v>
      </c>
      <c r="J203" s="118">
        <v>0</v>
      </c>
      <c r="K203" s="118">
        <v>0</v>
      </c>
      <c r="L203" s="118">
        <v>0</v>
      </c>
      <c r="M203" s="118">
        <v>0</v>
      </c>
      <c r="N203" s="118">
        <v>0</v>
      </c>
      <c r="O203" s="118">
        <v>0</v>
      </c>
      <c r="P203" s="118">
        <v>0</v>
      </c>
      <c r="Q203" s="118">
        <v>0</v>
      </c>
      <c r="R203" s="118">
        <v>0</v>
      </c>
      <c r="S203" s="118">
        <v>0</v>
      </c>
      <c r="T203" s="118">
        <v>0</v>
      </c>
      <c r="U203" s="118">
        <v>0</v>
      </c>
      <c r="V203" s="118">
        <v>0</v>
      </c>
      <c r="W203" s="118">
        <v>0</v>
      </c>
      <c r="X203" s="118">
        <v>0</v>
      </c>
      <c r="Y203" s="118">
        <v>0</v>
      </c>
      <c r="Z203" s="118">
        <v>0</v>
      </c>
      <c r="AA203" s="118">
        <v>0</v>
      </c>
      <c r="AB203" s="118">
        <v>0</v>
      </c>
      <c r="AC203" s="118">
        <v>0</v>
      </c>
      <c r="AD203" s="118">
        <v>0</v>
      </c>
      <c r="AE203" s="118">
        <v>0</v>
      </c>
      <c r="AF203" s="118">
        <v>0</v>
      </c>
      <c r="AG203" s="118">
        <v>0</v>
      </c>
      <c r="AH203" s="118">
        <v>0</v>
      </c>
      <c r="AI203" s="118">
        <v>0</v>
      </c>
      <c r="AJ203" s="118"/>
      <c r="AK203" s="118"/>
      <c r="AL203" s="118"/>
      <c r="AM203" s="74">
        <f>'البيان النهائى '!AD200</f>
        <v>0</v>
      </c>
      <c r="AN203" s="75"/>
      <c r="AO203" s="76"/>
      <c r="AP203" s="76"/>
      <c r="AQ203" s="76"/>
      <c r="AR203" s="76">
        <f>'السلف الأجمالية'!E200</f>
        <v>0</v>
      </c>
      <c r="AS203" s="76"/>
      <c r="AT203" s="76"/>
      <c r="AU203" s="87"/>
      <c r="AV203" s="69"/>
      <c r="AW203" s="69"/>
      <c r="AX203" s="70"/>
      <c r="AY203" s="69"/>
      <c r="AZ203" s="71">
        <f>'كشف المرتبات'!AN198</f>
        <v>0</v>
      </c>
      <c r="BA203" s="99">
        <f>'البيان النهائى '!F200</f>
        <v>-28</v>
      </c>
      <c r="BB203" s="83">
        <f>'البيان النهائى '!R200</f>
        <v>0</v>
      </c>
      <c r="BC203" s="84">
        <f>'البيان النهائى '!E200</f>
        <v>0</v>
      </c>
      <c r="BD203" s="111">
        <f t="shared" si="4"/>
        <v>-28</v>
      </c>
      <c r="BE203" s="111">
        <f t="shared" si="5"/>
        <v>0</v>
      </c>
    </row>
    <row r="204" spans="4:57" ht="31.5" customHeight="1" thickBot="1" x14ac:dyDescent="0.25">
      <c r="D204" s="239">
        <v>189</v>
      </c>
      <c r="E204" s="116"/>
      <c r="F204" s="134"/>
      <c r="G204" s="73" t="s">
        <v>193</v>
      </c>
      <c r="H204" s="118">
        <v>0</v>
      </c>
      <c r="I204" s="118">
        <v>0</v>
      </c>
      <c r="J204" s="118">
        <v>0</v>
      </c>
      <c r="K204" s="118">
        <v>0</v>
      </c>
      <c r="L204" s="118">
        <v>0</v>
      </c>
      <c r="M204" s="118">
        <v>0</v>
      </c>
      <c r="N204" s="118">
        <v>0</v>
      </c>
      <c r="O204" s="118">
        <v>0</v>
      </c>
      <c r="P204" s="118">
        <v>0</v>
      </c>
      <c r="Q204" s="118">
        <v>0</v>
      </c>
      <c r="R204" s="118">
        <v>0</v>
      </c>
      <c r="S204" s="118">
        <v>0</v>
      </c>
      <c r="T204" s="118">
        <v>0</v>
      </c>
      <c r="U204" s="118">
        <v>0</v>
      </c>
      <c r="V204" s="118">
        <v>0</v>
      </c>
      <c r="W204" s="118">
        <v>0</v>
      </c>
      <c r="X204" s="118">
        <v>0</v>
      </c>
      <c r="Y204" s="118">
        <v>0</v>
      </c>
      <c r="Z204" s="118">
        <v>0</v>
      </c>
      <c r="AA204" s="118">
        <v>0</v>
      </c>
      <c r="AB204" s="118">
        <v>0</v>
      </c>
      <c r="AC204" s="118">
        <v>0</v>
      </c>
      <c r="AD204" s="118">
        <v>0</v>
      </c>
      <c r="AE204" s="118">
        <v>0</v>
      </c>
      <c r="AF204" s="118">
        <v>0</v>
      </c>
      <c r="AG204" s="118">
        <v>0</v>
      </c>
      <c r="AH204" s="118">
        <v>0</v>
      </c>
      <c r="AI204" s="118">
        <v>0</v>
      </c>
      <c r="AJ204" s="118"/>
      <c r="AK204" s="118"/>
      <c r="AL204" s="118"/>
      <c r="AM204" s="74">
        <f>'البيان النهائى '!AD201</f>
        <v>0</v>
      </c>
      <c r="AN204" s="75"/>
      <c r="AO204" s="76"/>
      <c r="AP204" s="76"/>
      <c r="AQ204" s="76"/>
      <c r="AR204" s="76">
        <f>'السلف الأجمالية'!E201</f>
        <v>0</v>
      </c>
      <c r="AS204" s="76"/>
      <c r="AT204" s="76"/>
      <c r="AU204" s="87"/>
      <c r="AV204" s="69"/>
      <c r="AW204" s="69"/>
      <c r="AX204" s="70"/>
      <c r="AY204" s="69"/>
      <c r="AZ204" s="71">
        <f>'كشف المرتبات'!AN199</f>
        <v>0</v>
      </c>
      <c r="BA204" s="99">
        <f>'البيان النهائى '!F201</f>
        <v>-28</v>
      </c>
      <c r="BB204" s="83">
        <f>'البيان النهائى '!R201</f>
        <v>0</v>
      </c>
      <c r="BC204" s="84">
        <f>'البيان النهائى '!E201</f>
        <v>0</v>
      </c>
      <c r="BD204" s="111">
        <f t="shared" si="4"/>
        <v>-28</v>
      </c>
      <c r="BE204" s="111">
        <f t="shared" si="5"/>
        <v>0</v>
      </c>
    </row>
    <row r="205" spans="4:57" ht="31.5" customHeight="1" thickBot="1" x14ac:dyDescent="0.25">
      <c r="D205" s="239">
        <v>190</v>
      </c>
      <c r="E205" s="116"/>
      <c r="F205" s="134"/>
      <c r="G205" s="73" t="s">
        <v>193</v>
      </c>
      <c r="H205" s="118">
        <v>0</v>
      </c>
      <c r="I205" s="118">
        <v>0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18">
        <v>0</v>
      </c>
      <c r="Q205" s="118">
        <v>0</v>
      </c>
      <c r="R205" s="118">
        <v>0</v>
      </c>
      <c r="S205" s="118">
        <v>0</v>
      </c>
      <c r="T205" s="118">
        <v>0</v>
      </c>
      <c r="U205" s="118">
        <v>0</v>
      </c>
      <c r="V205" s="118">
        <v>0</v>
      </c>
      <c r="W205" s="118">
        <v>0</v>
      </c>
      <c r="X205" s="118">
        <v>0</v>
      </c>
      <c r="Y205" s="118">
        <v>0</v>
      </c>
      <c r="Z205" s="118">
        <v>0</v>
      </c>
      <c r="AA205" s="118">
        <v>0</v>
      </c>
      <c r="AB205" s="118">
        <v>0</v>
      </c>
      <c r="AC205" s="118">
        <v>0</v>
      </c>
      <c r="AD205" s="118">
        <v>0</v>
      </c>
      <c r="AE205" s="118">
        <v>0</v>
      </c>
      <c r="AF205" s="118">
        <v>0</v>
      </c>
      <c r="AG205" s="118">
        <v>0</v>
      </c>
      <c r="AH205" s="118">
        <v>0</v>
      </c>
      <c r="AI205" s="118">
        <v>0</v>
      </c>
      <c r="AJ205" s="118"/>
      <c r="AK205" s="118"/>
      <c r="AL205" s="118"/>
      <c r="AM205" s="74">
        <f>'البيان النهائى '!AD202</f>
        <v>0</v>
      </c>
      <c r="AN205" s="75"/>
      <c r="AO205" s="76"/>
      <c r="AP205" s="76"/>
      <c r="AQ205" s="76"/>
      <c r="AR205" s="76">
        <f>'السلف الأجمالية'!E202</f>
        <v>0</v>
      </c>
      <c r="AS205" s="76"/>
      <c r="AT205" s="76"/>
      <c r="AU205" s="87"/>
      <c r="AV205" s="69"/>
      <c r="AW205" s="69"/>
      <c r="AX205" s="70"/>
      <c r="AY205" s="69"/>
      <c r="AZ205" s="71">
        <f>'كشف المرتبات'!AN200</f>
        <v>0</v>
      </c>
      <c r="BA205" s="99">
        <f>'البيان النهائى '!F202</f>
        <v>-28</v>
      </c>
      <c r="BB205" s="83">
        <f>'البيان النهائى '!R202</f>
        <v>0</v>
      </c>
      <c r="BC205" s="84">
        <f>'البيان النهائى '!E202</f>
        <v>0</v>
      </c>
      <c r="BD205" s="111">
        <f t="shared" si="4"/>
        <v>-28</v>
      </c>
      <c r="BE205" s="111">
        <f t="shared" si="5"/>
        <v>0</v>
      </c>
    </row>
    <row r="206" spans="4:57" ht="31.5" customHeight="1" thickBot="1" x14ac:dyDescent="0.25">
      <c r="D206" s="239">
        <v>191</v>
      </c>
      <c r="E206" s="116"/>
      <c r="F206" s="134"/>
      <c r="G206" s="73" t="s">
        <v>193</v>
      </c>
      <c r="H206" s="118">
        <v>0</v>
      </c>
      <c r="I206" s="118">
        <v>0</v>
      </c>
      <c r="J206" s="118">
        <v>0</v>
      </c>
      <c r="K206" s="118">
        <v>0</v>
      </c>
      <c r="L206" s="118">
        <v>0</v>
      </c>
      <c r="M206" s="118">
        <v>0</v>
      </c>
      <c r="N206" s="118">
        <v>0</v>
      </c>
      <c r="O206" s="118">
        <v>0</v>
      </c>
      <c r="P206" s="118">
        <v>0</v>
      </c>
      <c r="Q206" s="118">
        <v>0</v>
      </c>
      <c r="R206" s="118">
        <v>0</v>
      </c>
      <c r="S206" s="118">
        <v>0</v>
      </c>
      <c r="T206" s="118">
        <v>0</v>
      </c>
      <c r="U206" s="118">
        <v>0</v>
      </c>
      <c r="V206" s="118">
        <v>0</v>
      </c>
      <c r="W206" s="118">
        <v>0</v>
      </c>
      <c r="X206" s="118">
        <v>0</v>
      </c>
      <c r="Y206" s="118">
        <v>0</v>
      </c>
      <c r="Z206" s="118">
        <v>0</v>
      </c>
      <c r="AA206" s="118">
        <v>0</v>
      </c>
      <c r="AB206" s="118">
        <v>0</v>
      </c>
      <c r="AC206" s="118">
        <v>0</v>
      </c>
      <c r="AD206" s="118">
        <v>0</v>
      </c>
      <c r="AE206" s="118">
        <v>0</v>
      </c>
      <c r="AF206" s="118">
        <v>0</v>
      </c>
      <c r="AG206" s="118">
        <v>0</v>
      </c>
      <c r="AH206" s="118">
        <v>0</v>
      </c>
      <c r="AI206" s="118">
        <v>0</v>
      </c>
      <c r="AJ206" s="118"/>
      <c r="AK206" s="118"/>
      <c r="AL206" s="118"/>
      <c r="AM206" s="74">
        <f>'البيان النهائى '!AD203</f>
        <v>0</v>
      </c>
      <c r="AN206" s="75"/>
      <c r="AO206" s="76"/>
      <c r="AP206" s="76"/>
      <c r="AQ206" s="76"/>
      <c r="AR206" s="76">
        <f>'السلف الأجمالية'!E203</f>
        <v>0</v>
      </c>
      <c r="AS206" s="76"/>
      <c r="AT206" s="76"/>
      <c r="AU206" s="87"/>
      <c r="AV206" s="69"/>
      <c r="AW206" s="69"/>
      <c r="AX206" s="70"/>
      <c r="AY206" s="69"/>
      <c r="AZ206" s="71">
        <f>'كشف المرتبات'!AN201</f>
        <v>0</v>
      </c>
      <c r="BA206" s="99">
        <f>'البيان النهائى '!F203</f>
        <v>-28</v>
      </c>
      <c r="BB206" s="83">
        <f>'البيان النهائى '!R203</f>
        <v>0</v>
      </c>
      <c r="BC206" s="84">
        <f>'البيان النهائى '!E203</f>
        <v>0</v>
      </c>
      <c r="BD206" s="111">
        <f t="shared" si="4"/>
        <v>-28</v>
      </c>
      <c r="BE206" s="111">
        <f t="shared" si="5"/>
        <v>0</v>
      </c>
    </row>
    <row r="207" spans="4:57" ht="31.5" customHeight="1" thickBot="1" x14ac:dyDescent="0.25">
      <c r="D207" s="239">
        <v>192</v>
      </c>
      <c r="E207" s="116"/>
      <c r="F207" s="134"/>
      <c r="G207" s="73" t="s">
        <v>193</v>
      </c>
      <c r="H207" s="118">
        <v>0</v>
      </c>
      <c r="I207" s="118">
        <v>0</v>
      </c>
      <c r="J207" s="118">
        <v>0</v>
      </c>
      <c r="K207" s="118">
        <v>0</v>
      </c>
      <c r="L207" s="118">
        <v>0</v>
      </c>
      <c r="M207" s="118">
        <v>0</v>
      </c>
      <c r="N207" s="118">
        <v>0</v>
      </c>
      <c r="O207" s="118">
        <v>0</v>
      </c>
      <c r="P207" s="118">
        <v>0</v>
      </c>
      <c r="Q207" s="118">
        <v>0</v>
      </c>
      <c r="R207" s="118">
        <v>0</v>
      </c>
      <c r="S207" s="118">
        <v>0</v>
      </c>
      <c r="T207" s="118">
        <v>0</v>
      </c>
      <c r="U207" s="118">
        <v>0</v>
      </c>
      <c r="V207" s="118">
        <v>0</v>
      </c>
      <c r="W207" s="118">
        <v>0</v>
      </c>
      <c r="X207" s="118">
        <v>0</v>
      </c>
      <c r="Y207" s="118">
        <v>0</v>
      </c>
      <c r="Z207" s="118">
        <v>0</v>
      </c>
      <c r="AA207" s="118">
        <v>0</v>
      </c>
      <c r="AB207" s="118">
        <v>0</v>
      </c>
      <c r="AC207" s="118">
        <v>0</v>
      </c>
      <c r="AD207" s="118">
        <v>0</v>
      </c>
      <c r="AE207" s="118">
        <v>0</v>
      </c>
      <c r="AF207" s="118">
        <v>0</v>
      </c>
      <c r="AG207" s="118">
        <v>0</v>
      </c>
      <c r="AH207" s="118">
        <v>0</v>
      </c>
      <c r="AI207" s="118">
        <v>0</v>
      </c>
      <c r="AJ207" s="118"/>
      <c r="AK207" s="118"/>
      <c r="AL207" s="118"/>
      <c r="AM207" s="74">
        <f>'البيان النهائى '!AD204</f>
        <v>0</v>
      </c>
      <c r="AN207" s="75"/>
      <c r="AO207" s="76"/>
      <c r="AP207" s="76"/>
      <c r="AQ207" s="76"/>
      <c r="AR207" s="76">
        <f>'السلف الأجمالية'!E204</f>
        <v>0</v>
      </c>
      <c r="AS207" s="76"/>
      <c r="AT207" s="76"/>
      <c r="AU207" s="87"/>
      <c r="AV207" s="69"/>
      <c r="AW207" s="69"/>
      <c r="AX207" s="70"/>
      <c r="AY207" s="69"/>
      <c r="AZ207" s="71">
        <f>'كشف المرتبات'!AN202</f>
        <v>0</v>
      </c>
      <c r="BA207" s="99">
        <f>'البيان النهائى '!F204</f>
        <v>-28</v>
      </c>
      <c r="BB207" s="83">
        <f>'البيان النهائى '!R204</f>
        <v>0</v>
      </c>
      <c r="BC207" s="84">
        <f>'البيان النهائى '!E204</f>
        <v>0</v>
      </c>
      <c r="BD207" s="111">
        <f t="shared" si="4"/>
        <v>-28</v>
      </c>
      <c r="BE207" s="111">
        <f t="shared" si="5"/>
        <v>0</v>
      </c>
    </row>
    <row r="208" spans="4:57" ht="31.5" customHeight="1" thickBot="1" x14ac:dyDescent="0.25">
      <c r="D208" s="239">
        <v>193</v>
      </c>
      <c r="E208" s="116"/>
      <c r="F208" s="134"/>
      <c r="G208" s="73" t="s">
        <v>193</v>
      </c>
      <c r="H208" s="118">
        <v>0</v>
      </c>
      <c r="I208" s="118">
        <v>0</v>
      </c>
      <c r="J208" s="118">
        <v>0</v>
      </c>
      <c r="K208" s="118">
        <v>0</v>
      </c>
      <c r="L208" s="118">
        <v>0</v>
      </c>
      <c r="M208" s="118">
        <v>0</v>
      </c>
      <c r="N208" s="118">
        <v>0</v>
      </c>
      <c r="O208" s="118">
        <v>0</v>
      </c>
      <c r="P208" s="118">
        <v>0</v>
      </c>
      <c r="Q208" s="118">
        <v>0</v>
      </c>
      <c r="R208" s="118">
        <v>0</v>
      </c>
      <c r="S208" s="118">
        <v>0</v>
      </c>
      <c r="T208" s="118">
        <v>0</v>
      </c>
      <c r="U208" s="118">
        <v>0</v>
      </c>
      <c r="V208" s="118">
        <v>0</v>
      </c>
      <c r="W208" s="118">
        <v>0</v>
      </c>
      <c r="X208" s="118">
        <v>0</v>
      </c>
      <c r="Y208" s="118">
        <v>0</v>
      </c>
      <c r="Z208" s="118">
        <v>0</v>
      </c>
      <c r="AA208" s="118">
        <v>0</v>
      </c>
      <c r="AB208" s="118">
        <v>0</v>
      </c>
      <c r="AC208" s="118">
        <v>0</v>
      </c>
      <c r="AD208" s="118">
        <v>0</v>
      </c>
      <c r="AE208" s="118">
        <v>0</v>
      </c>
      <c r="AF208" s="118">
        <v>0</v>
      </c>
      <c r="AG208" s="118">
        <v>0</v>
      </c>
      <c r="AH208" s="118">
        <v>0</v>
      </c>
      <c r="AI208" s="118">
        <v>0</v>
      </c>
      <c r="AJ208" s="118"/>
      <c r="AK208" s="118"/>
      <c r="AL208" s="118"/>
      <c r="AM208" s="74">
        <f>'البيان النهائى '!AD205</f>
        <v>0</v>
      </c>
      <c r="AN208" s="75"/>
      <c r="AO208" s="76"/>
      <c r="AP208" s="76"/>
      <c r="AQ208" s="76"/>
      <c r="AR208" s="76">
        <f>'السلف الأجمالية'!E205</f>
        <v>0</v>
      </c>
      <c r="AS208" s="76"/>
      <c r="AT208" s="76"/>
      <c r="AU208" s="87"/>
      <c r="AV208" s="69"/>
      <c r="AW208" s="69"/>
      <c r="AX208" s="70"/>
      <c r="AY208" s="69"/>
      <c r="AZ208" s="71">
        <f>'كشف المرتبات'!AN203</f>
        <v>0</v>
      </c>
      <c r="BA208" s="99">
        <f>'البيان النهائى '!F205</f>
        <v>-28</v>
      </c>
      <c r="BB208" s="83">
        <f>'البيان النهائى '!R205</f>
        <v>0</v>
      </c>
      <c r="BC208" s="84">
        <f>'البيان النهائى '!E205</f>
        <v>0</v>
      </c>
      <c r="BD208" s="111">
        <f t="shared" si="4"/>
        <v>-28</v>
      </c>
      <c r="BE208" s="111">
        <f t="shared" si="5"/>
        <v>0</v>
      </c>
    </row>
    <row r="209" spans="4:57" ht="31.5" customHeight="1" thickBot="1" x14ac:dyDescent="0.25">
      <c r="D209" s="239">
        <v>194</v>
      </c>
      <c r="E209" s="116"/>
      <c r="F209" s="134"/>
      <c r="G209" s="73" t="s">
        <v>193</v>
      </c>
      <c r="H209" s="118">
        <v>0</v>
      </c>
      <c r="I209" s="118">
        <v>0</v>
      </c>
      <c r="J209" s="118">
        <v>0</v>
      </c>
      <c r="K209" s="118">
        <v>0</v>
      </c>
      <c r="L209" s="118">
        <v>0</v>
      </c>
      <c r="M209" s="118">
        <v>0</v>
      </c>
      <c r="N209" s="118">
        <v>0</v>
      </c>
      <c r="O209" s="118">
        <v>0</v>
      </c>
      <c r="P209" s="118">
        <v>0</v>
      </c>
      <c r="Q209" s="118">
        <v>0</v>
      </c>
      <c r="R209" s="118">
        <v>0</v>
      </c>
      <c r="S209" s="118">
        <v>0</v>
      </c>
      <c r="T209" s="118">
        <v>0</v>
      </c>
      <c r="U209" s="118">
        <v>0</v>
      </c>
      <c r="V209" s="118">
        <v>0</v>
      </c>
      <c r="W209" s="118">
        <v>0</v>
      </c>
      <c r="X209" s="118">
        <v>0</v>
      </c>
      <c r="Y209" s="118">
        <v>0</v>
      </c>
      <c r="Z209" s="118">
        <v>0</v>
      </c>
      <c r="AA209" s="118">
        <v>0</v>
      </c>
      <c r="AB209" s="118">
        <v>0</v>
      </c>
      <c r="AC209" s="118">
        <v>0</v>
      </c>
      <c r="AD209" s="118">
        <v>0</v>
      </c>
      <c r="AE209" s="118">
        <v>0</v>
      </c>
      <c r="AF209" s="118">
        <v>0</v>
      </c>
      <c r="AG209" s="118">
        <v>0</v>
      </c>
      <c r="AH209" s="118">
        <v>0</v>
      </c>
      <c r="AI209" s="118">
        <v>0</v>
      </c>
      <c r="AJ209" s="118"/>
      <c r="AK209" s="118"/>
      <c r="AL209" s="118"/>
      <c r="AM209" s="74">
        <f>'البيان النهائى '!AD206</f>
        <v>0</v>
      </c>
      <c r="AN209" s="75"/>
      <c r="AO209" s="76"/>
      <c r="AP209" s="76"/>
      <c r="AQ209" s="76"/>
      <c r="AR209" s="76">
        <f>'السلف الأجمالية'!E206</f>
        <v>0</v>
      </c>
      <c r="AS209" s="76"/>
      <c r="AT209" s="76"/>
      <c r="AU209" s="87"/>
      <c r="AV209" s="69"/>
      <c r="AW209" s="69"/>
      <c r="AX209" s="70"/>
      <c r="AY209" s="69"/>
      <c r="AZ209" s="71">
        <f>'كشف المرتبات'!AN204</f>
        <v>0</v>
      </c>
      <c r="BA209" s="99">
        <f>'البيان النهائى '!F206</f>
        <v>-28</v>
      </c>
      <c r="BB209" s="83">
        <f>'البيان النهائى '!R206</f>
        <v>0</v>
      </c>
      <c r="BC209" s="84">
        <f>'البيان النهائى '!E206</f>
        <v>0</v>
      </c>
      <c r="BD209" s="111">
        <f t="shared" ref="BD209:BD272" si="7">BC209+BB209+BA209</f>
        <v>-28</v>
      </c>
      <c r="BE209" s="111">
        <f t="shared" ref="BE209:BE272" si="8">AU209/30</f>
        <v>0</v>
      </c>
    </row>
    <row r="210" spans="4:57" ht="31.5" customHeight="1" thickBot="1" x14ac:dyDescent="0.25">
      <c r="D210" s="239">
        <v>195</v>
      </c>
      <c r="E210" s="116"/>
      <c r="F210" s="134"/>
      <c r="G210" s="73" t="s">
        <v>193</v>
      </c>
      <c r="H210" s="118">
        <v>0</v>
      </c>
      <c r="I210" s="118">
        <v>0</v>
      </c>
      <c r="J210" s="118">
        <v>0</v>
      </c>
      <c r="K210" s="118">
        <v>0</v>
      </c>
      <c r="L210" s="118">
        <v>0</v>
      </c>
      <c r="M210" s="118">
        <v>0</v>
      </c>
      <c r="N210" s="118">
        <v>0</v>
      </c>
      <c r="O210" s="118">
        <v>0</v>
      </c>
      <c r="P210" s="118">
        <v>0</v>
      </c>
      <c r="Q210" s="118">
        <v>0</v>
      </c>
      <c r="R210" s="118">
        <v>0</v>
      </c>
      <c r="S210" s="118">
        <v>0</v>
      </c>
      <c r="T210" s="118">
        <v>0</v>
      </c>
      <c r="U210" s="118">
        <v>0</v>
      </c>
      <c r="V210" s="118">
        <v>0</v>
      </c>
      <c r="W210" s="118">
        <v>0</v>
      </c>
      <c r="X210" s="118">
        <v>0</v>
      </c>
      <c r="Y210" s="118">
        <v>0</v>
      </c>
      <c r="Z210" s="118">
        <v>0</v>
      </c>
      <c r="AA210" s="118">
        <v>0</v>
      </c>
      <c r="AB210" s="118">
        <v>0</v>
      </c>
      <c r="AC210" s="118">
        <v>0</v>
      </c>
      <c r="AD210" s="118">
        <v>0</v>
      </c>
      <c r="AE210" s="118">
        <v>0</v>
      </c>
      <c r="AF210" s="118">
        <v>0</v>
      </c>
      <c r="AG210" s="118">
        <v>0</v>
      </c>
      <c r="AH210" s="118">
        <v>0</v>
      </c>
      <c r="AI210" s="118">
        <v>0</v>
      </c>
      <c r="AJ210" s="118"/>
      <c r="AK210" s="118"/>
      <c r="AL210" s="118"/>
      <c r="AM210" s="74">
        <f>'البيان النهائى '!AD207</f>
        <v>0</v>
      </c>
      <c r="AN210" s="75"/>
      <c r="AO210" s="76"/>
      <c r="AP210" s="76"/>
      <c r="AQ210" s="76"/>
      <c r="AR210" s="76">
        <f>'السلف الأجمالية'!E207</f>
        <v>0</v>
      </c>
      <c r="AS210" s="76"/>
      <c r="AT210" s="76"/>
      <c r="AU210" s="87"/>
      <c r="AV210" s="69"/>
      <c r="AW210" s="69"/>
      <c r="AX210" s="70"/>
      <c r="AY210" s="69"/>
      <c r="AZ210" s="71">
        <f>'كشف المرتبات'!AN205</f>
        <v>0</v>
      </c>
      <c r="BA210" s="99">
        <f>'البيان النهائى '!F207</f>
        <v>-28</v>
      </c>
      <c r="BB210" s="83">
        <f>'البيان النهائى '!R207</f>
        <v>0</v>
      </c>
      <c r="BC210" s="84">
        <f>'البيان النهائى '!E207</f>
        <v>0</v>
      </c>
      <c r="BD210" s="111">
        <f t="shared" si="7"/>
        <v>-28</v>
      </c>
      <c r="BE210" s="111">
        <f t="shared" si="8"/>
        <v>0</v>
      </c>
    </row>
    <row r="211" spans="4:57" ht="31.5" customHeight="1" thickBot="1" x14ac:dyDescent="0.25">
      <c r="D211" s="239">
        <v>196</v>
      </c>
      <c r="E211" s="116"/>
      <c r="F211" s="134"/>
      <c r="G211" s="73" t="s">
        <v>193</v>
      </c>
      <c r="H211" s="118">
        <v>0</v>
      </c>
      <c r="I211" s="118">
        <v>0</v>
      </c>
      <c r="J211" s="118">
        <v>0</v>
      </c>
      <c r="K211" s="118">
        <v>0</v>
      </c>
      <c r="L211" s="118">
        <v>0</v>
      </c>
      <c r="M211" s="118">
        <v>0</v>
      </c>
      <c r="N211" s="118">
        <v>0</v>
      </c>
      <c r="O211" s="118">
        <v>0</v>
      </c>
      <c r="P211" s="118">
        <v>0</v>
      </c>
      <c r="Q211" s="118">
        <v>0</v>
      </c>
      <c r="R211" s="118">
        <v>0</v>
      </c>
      <c r="S211" s="118">
        <v>0</v>
      </c>
      <c r="T211" s="118">
        <v>0</v>
      </c>
      <c r="U211" s="118">
        <v>0</v>
      </c>
      <c r="V211" s="118">
        <v>0</v>
      </c>
      <c r="W211" s="118">
        <v>0</v>
      </c>
      <c r="X211" s="118">
        <v>0</v>
      </c>
      <c r="Y211" s="118">
        <v>0</v>
      </c>
      <c r="Z211" s="118">
        <v>0</v>
      </c>
      <c r="AA211" s="118">
        <v>0</v>
      </c>
      <c r="AB211" s="118">
        <v>0</v>
      </c>
      <c r="AC211" s="118">
        <v>0</v>
      </c>
      <c r="AD211" s="118">
        <v>0</v>
      </c>
      <c r="AE211" s="118">
        <v>0</v>
      </c>
      <c r="AF211" s="118">
        <v>0</v>
      </c>
      <c r="AG211" s="118">
        <v>0</v>
      </c>
      <c r="AH211" s="118">
        <v>0</v>
      </c>
      <c r="AI211" s="118">
        <v>0</v>
      </c>
      <c r="AJ211" s="118"/>
      <c r="AK211" s="118"/>
      <c r="AL211" s="118"/>
      <c r="AM211" s="74">
        <f>'البيان النهائى '!AD208</f>
        <v>0</v>
      </c>
      <c r="AN211" s="75"/>
      <c r="AO211" s="76"/>
      <c r="AP211" s="76"/>
      <c r="AQ211" s="76"/>
      <c r="AR211" s="76">
        <f>'السلف الأجمالية'!E208</f>
        <v>0</v>
      </c>
      <c r="AS211" s="76"/>
      <c r="AT211" s="76"/>
      <c r="AU211" s="87"/>
      <c r="AV211" s="69"/>
      <c r="AW211" s="69"/>
      <c r="AX211" s="70"/>
      <c r="AY211" s="69"/>
      <c r="AZ211" s="71">
        <f>'كشف المرتبات'!AN206</f>
        <v>0</v>
      </c>
      <c r="BA211" s="99">
        <f>'البيان النهائى '!F208</f>
        <v>-28</v>
      </c>
      <c r="BB211" s="83">
        <f>'البيان النهائى '!R208</f>
        <v>0</v>
      </c>
      <c r="BC211" s="84">
        <f>'البيان النهائى '!E208</f>
        <v>0</v>
      </c>
      <c r="BD211" s="111">
        <f t="shared" si="7"/>
        <v>-28</v>
      </c>
      <c r="BE211" s="111">
        <f t="shared" si="8"/>
        <v>0</v>
      </c>
    </row>
    <row r="212" spans="4:57" ht="31.5" customHeight="1" thickBot="1" x14ac:dyDescent="0.25">
      <c r="D212" s="239">
        <v>197</v>
      </c>
      <c r="E212" s="116"/>
      <c r="F212" s="134"/>
      <c r="G212" s="73" t="s">
        <v>193</v>
      </c>
      <c r="H212" s="118">
        <v>0</v>
      </c>
      <c r="I212" s="118">
        <v>0</v>
      </c>
      <c r="J212" s="118">
        <v>0</v>
      </c>
      <c r="K212" s="118">
        <v>0</v>
      </c>
      <c r="L212" s="118">
        <v>0</v>
      </c>
      <c r="M212" s="118">
        <v>0</v>
      </c>
      <c r="N212" s="118">
        <v>0</v>
      </c>
      <c r="O212" s="118">
        <v>0</v>
      </c>
      <c r="P212" s="118">
        <v>0</v>
      </c>
      <c r="Q212" s="118">
        <v>0</v>
      </c>
      <c r="R212" s="118">
        <v>0</v>
      </c>
      <c r="S212" s="118">
        <v>0</v>
      </c>
      <c r="T212" s="118">
        <v>0</v>
      </c>
      <c r="U212" s="118">
        <v>0</v>
      </c>
      <c r="V212" s="118">
        <v>0</v>
      </c>
      <c r="W212" s="118">
        <v>0</v>
      </c>
      <c r="X212" s="118">
        <v>0</v>
      </c>
      <c r="Y212" s="118">
        <v>0</v>
      </c>
      <c r="Z212" s="118">
        <v>0</v>
      </c>
      <c r="AA212" s="118">
        <v>0</v>
      </c>
      <c r="AB212" s="118">
        <v>0</v>
      </c>
      <c r="AC212" s="118">
        <v>0</v>
      </c>
      <c r="AD212" s="118">
        <v>0</v>
      </c>
      <c r="AE212" s="118">
        <v>0</v>
      </c>
      <c r="AF212" s="118">
        <v>0</v>
      </c>
      <c r="AG212" s="118">
        <v>0</v>
      </c>
      <c r="AH212" s="118">
        <v>0</v>
      </c>
      <c r="AI212" s="118">
        <v>0</v>
      </c>
      <c r="AJ212" s="118"/>
      <c r="AK212" s="118"/>
      <c r="AL212" s="118"/>
      <c r="AM212" s="74">
        <f>'البيان النهائى '!AD209</f>
        <v>0</v>
      </c>
      <c r="AN212" s="75"/>
      <c r="AO212" s="76"/>
      <c r="AP212" s="76"/>
      <c r="AQ212" s="76"/>
      <c r="AR212" s="76">
        <f>'السلف الأجمالية'!E209</f>
        <v>0</v>
      </c>
      <c r="AS212" s="76"/>
      <c r="AT212" s="76"/>
      <c r="AU212" s="87"/>
      <c r="AV212" s="69"/>
      <c r="AW212" s="69"/>
      <c r="AX212" s="70"/>
      <c r="AY212" s="69"/>
      <c r="AZ212" s="71">
        <f>'كشف المرتبات'!AN207</f>
        <v>0</v>
      </c>
      <c r="BA212" s="99">
        <f>'البيان النهائى '!F209</f>
        <v>-28</v>
      </c>
      <c r="BB212" s="83">
        <f>'البيان النهائى '!R209</f>
        <v>0</v>
      </c>
      <c r="BC212" s="84">
        <f>'البيان النهائى '!E209</f>
        <v>0</v>
      </c>
      <c r="BD212" s="111">
        <f t="shared" si="7"/>
        <v>-28</v>
      </c>
      <c r="BE212" s="111">
        <f t="shared" si="8"/>
        <v>0</v>
      </c>
    </row>
    <row r="213" spans="4:57" ht="31.5" customHeight="1" thickBot="1" x14ac:dyDescent="0.25">
      <c r="D213" s="239">
        <v>198</v>
      </c>
      <c r="E213" s="116"/>
      <c r="F213" s="134"/>
      <c r="G213" s="73" t="s">
        <v>193</v>
      </c>
      <c r="H213" s="118">
        <v>0</v>
      </c>
      <c r="I213" s="118">
        <v>0</v>
      </c>
      <c r="J213" s="118">
        <v>0</v>
      </c>
      <c r="K213" s="118">
        <v>0</v>
      </c>
      <c r="L213" s="118">
        <v>0</v>
      </c>
      <c r="M213" s="118">
        <v>0</v>
      </c>
      <c r="N213" s="118">
        <v>0</v>
      </c>
      <c r="O213" s="118">
        <v>0</v>
      </c>
      <c r="P213" s="118">
        <v>0</v>
      </c>
      <c r="Q213" s="118">
        <v>0</v>
      </c>
      <c r="R213" s="118">
        <v>0</v>
      </c>
      <c r="S213" s="118">
        <v>0</v>
      </c>
      <c r="T213" s="118">
        <v>0</v>
      </c>
      <c r="U213" s="118">
        <v>0</v>
      </c>
      <c r="V213" s="118">
        <v>0</v>
      </c>
      <c r="W213" s="118">
        <v>0</v>
      </c>
      <c r="X213" s="118">
        <v>0</v>
      </c>
      <c r="Y213" s="118">
        <v>0</v>
      </c>
      <c r="Z213" s="118">
        <v>0</v>
      </c>
      <c r="AA213" s="118">
        <v>0</v>
      </c>
      <c r="AB213" s="118">
        <v>0</v>
      </c>
      <c r="AC213" s="118">
        <v>0</v>
      </c>
      <c r="AD213" s="118">
        <v>0</v>
      </c>
      <c r="AE213" s="118">
        <v>0</v>
      </c>
      <c r="AF213" s="118">
        <v>0</v>
      </c>
      <c r="AG213" s="118">
        <v>0</v>
      </c>
      <c r="AH213" s="118">
        <v>0</v>
      </c>
      <c r="AI213" s="118">
        <v>0</v>
      </c>
      <c r="AJ213" s="118"/>
      <c r="AK213" s="118"/>
      <c r="AL213" s="118"/>
      <c r="AM213" s="74">
        <f>'البيان النهائى '!AD210</f>
        <v>0</v>
      </c>
      <c r="AN213" s="75"/>
      <c r="AO213" s="76"/>
      <c r="AP213" s="76"/>
      <c r="AQ213" s="76"/>
      <c r="AR213" s="76">
        <f>'السلف الأجمالية'!E210</f>
        <v>0</v>
      </c>
      <c r="AS213" s="76"/>
      <c r="AT213" s="76"/>
      <c r="AU213" s="87"/>
      <c r="AV213" s="69"/>
      <c r="AW213" s="69"/>
      <c r="AX213" s="70"/>
      <c r="AY213" s="69"/>
      <c r="AZ213" s="71">
        <f>'كشف المرتبات'!AN208</f>
        <v>0</v>
      </c>
      <c r="BA213" s="99">
        <f>'البيان النهائى '!F210</f>
        <v>-28</v>
      </c>
      <c r="BB213" s="83">
        <f>'البيان النهائى '!R210</f>
        <v>0</v>
      </c>
      <c r="BC213" s="84">
        <f>'البيان النهائى '!E210</f>
        <v>0</v>
      </c>
      <c r="BD213" s="111">
        <f t="shared" si="7"/>
        <v>-28</v>
      </c>
      <c r="BE213" s="111">
        <f t="shared" si="8"/>
        <v>0</v>
      </c>
    </row>
    <row r="214" spans="4:57" ht="31.5" customHeight="1" thickBot="1" x14ac:dyDescent="0.25">
      <c r="D214" s="239">
        <v>199</v>
      </c>
      <c r="E214" s="116"/>
      <c r="F214" s="134"/>
      <c r="G214" s="73" t="s">
        <v>193</v>
      </c>
      <c r="H214" s="118">
        <v>0</v>
      </c>
      <c r="I214" s="118">
        <v>0</v>
      </c>
      <c r="J214" s="118">
        <v>0</v>
      </c>
      <c r="K214" s="118">
        <v>0</v>
      </c>
      <c r="L214" s="118">
        <v>0</v>
      </c>
      <c r="M214" s="118">
        <v>0</v>
      </c>
      <c r="N214" s="118">
        <v>0</v>
      </c>
      <c r="O214" s="118">
        <v>0</v>
      </c>
      <c r="P214" s="118">
        <v>0</v>
      </c>
      <c r="Q214" s="118">
        <v>0</v>
      </c>
      <c r="R214" s="118">
        <v>0</v>
      </c>
      <c r="S214" s="118">
        <v>0</v>
      </c>
      <c r="T214" s="118">
        <v>0</v>
      </c>
      <c r="U214" s="118">
        <v>0</v>
      </c>
      <c r="V214" s="118">
        <v>0</v>
      </c>
      <c r="W214" s="118">
        <v>0</v>
      </c>
      <c r="X214" s="118">
        <v>0</v>
      </c>
      <c r="Y214" s="118">
        <v>0</v>
      </c>
      <c r="Z214" s="118">
        <v>0</v>
      </c>
      <c r="AA214" s="118">
        <v>0</v>
      </c>
      <c r="AB214" s="118">
        <v>0</v>
      </c>
      <c r="AC214" s="118">
        <v>0</v>
      </c>
      <c r="AD214" s="118">
        <v>0</v>
      </c>
      <c r="AE214" s="118">
        <v>0</v>
      </c>
      <c r="AF214" s="118">
        <v>0</v>
      </c>
      <c r="AG214" s="118">
        <v>0</v>
      </c>
      <c r="AH214" s="118">
        <v>0</v>
      </c>
      <c r="AI214" s="118">
        <v>0</v>
      </c>
      <c r="AJ214" s="118"/>
      <c r="AK214" s="118"/>
      <c r="AL214" s="118"/>
      <c r="AM214" s="74">
        <f>'البيان النهائى '!AD211</f>
        <v>0</v>
      </c>
      <c r="AN214" s="75"/>
      <c r="AO214" s="76"/>
      <c r="AP214" s="76"/>
      <c r="AQ214" s="76"/>
      <c r="AR214" s="76">
        <f>'السلف الأجمالية'!E211</f>
        <v>0</v>
      </c>
      <c r="AS214" s="76"/>
      <c r="AT214" s="76"/>
      <c r="AU214" s="87"/>
      <c r="AV214" s="69"/>
      <c r="AW214" s="69"/>
      <c r="AX214" s="70"/>
      <c r="AY214" s="69"/>
      <c r="AZ214" s="71">
        <f>'كشف المرتبات'!AN209</f>
        <v>0</v>
      </c>
      <c r="BA214" s="99">
        <f>'البيان النهائى '!F211</f>
        <v>-28</v>
      </c>
      <c r="BB214" s="83">
        <f>'البيان النهائى '!R211</f>
        <v>0</v>
      </c>
      <c r="BC214" s="84">
        <f>'البيان النهائى '!E211</f>
        <v>0</v>
      </c>
      <c r="BD214" s="111">
        <f t="shared" si="7"/>
        <v>-28</v>
      </c>
      <c r="BE214" s="111">
        <f t="shared" si="8"/>
        <v>0</v>
      </c>
    </row>
    <row r="215" spans="4:57" ht="31.5" customHeight="1" thickBot="1" x14ac:dyDescent="0.25">
      <c r="D215" s="239">
        <v>200</v>
      </c>
      <c r="E215" s="116"/>
      <c r="F215" s="134"/>
      <c r="G215" s="73" t="s">
        <v>193</v>
      </c>
      <c r="H215" s="118">
        <v>0</v>
      </c>
      <c r="I215" s="118">
        <v>0</v>
      </c>
      <c r="J215" s="118">
        <v>0</v>
      </c>
      <c r="K215" s="118">
        <v>0</v>
      </c>
      <c r="L215" s="118">
        <v>0</v>
      </c>
      <c r="M215" s="118">
        <v>0</v>
      </c>
      <c r="N215" s="118">
        <v>0</v>
      </c>
      <c r="O215" s="118">
        <v>0</v>
      </c>
      <c r="P215" s="118">
        <v>0</v>
      </c>
      <c r="Q215" s="118">
        <v>0</v>
      </c>
      <c r="R215" s="118">
        <v>0</v>
      </c>
      <c r="S215" s="118">
        <v>0</v>
      </c>
      <c r="T215" s="118">
        <v>0</v>
      </c>
      <c r="U215" s="118">
        <v>0</v>
      </c>
      <c r="V215" s="118">
        <v>0</v>
      </c>
      <c r="W215" s="118">
        <v>0</v>
      </c>
      <c r="X215" s="118">
        <v>0</v>
      </c>
      <c r="Y215" s="118">
        <v>0</v>
      </c>
      <c r="Z215" s="118">
        <v>0</v>
      </c>
      <c r="AA215" s="118">
        <v>0</v>
      </c>
      <c r="AB215" s="118">
        <v>0</v>
      </c>
      <c r="AC215" s="118">
        <v>0</v>
      </c>
      <c r="AD215" s="118">
        <v>0</v>
      </c>
      <c r="AE215" s="118">
        <v>0</v>
      </c>
      <c r="AF215" s="118">
        <v>0</v>
      </c>
      <c r="AG215" s="118">
        <v>0</v>
      </c>
      <c r="AH215" s="118">
        <v>0</v>
      </c>
      <c r="AI215" s="118">
        <v>0</v>
      </c>
      <c r="AJ215" s="118"/>
      <c r="AK215" s="118"/>
      <c r="AL215" s="118"/>
      <c r="AM215" s="74">
        <f>'البيان النهائى '!AD212</f>
        <v>0</v>
      </c>
      <c r="AN215" s="75"/>
      <c r="AO215" s="76"/>
      <c r="AP215" s="76"/>
      <c r="AQ215" s="76"/>
      <c r="AR215" s="76">
        <f>'السلف الأجمالية'!E212</f>
        <v>0</v>
      </c>
      <c r="AS215" s="76"/>
      <c r="AT215" s="76"/>
      <c r="AU215" s="87"/>
      <c r="AV215" s="69"/>
      <c r="AW215" s="69"/>
      <c r="AX215" s="70"/>
      <c r="AY215" s="69"/>
      <c r="AZ215" s="71">
        <f>'كشف المرتبات'!AN210</f>
        <v>0</v>
      </c>
      <c r="BA215" s="99">
        <f>'البيان النهائى '!F212</f>
        <v>-28</v>
      </c>
      <c r="BB215" s="83">
        <f>'البيان النهائى '!R212</f>
        <v>0</v>
      </c>
      <c r="BC215" s="84">
        <f>'البيان النهائى '!E212</f>
        <v>0</v>
      </c>
      <c r="BD215" s="111">
        <f t="shared" si="7"/>
        <v>-28</v>
      </c>
      <c r="BE215" s="111">
        <f t="shared" si="8"/>
        <v>0</v>
      </c>
    </row>
    <row r="216" spans="4:57" ht="31.5" customHeight="1" thickBot="1" x14ac:dyDescent="0.25">
      <c r="D216" s="239">
        <v>201</v>
      </c>
      <c r="E216" s="116"/>
      <c r="F216" s="134"/>
      <c r="G216" s="73" t="s">
        <v>193</v>
      </c>
      <c r="H216" s="118">
        <v>0</v>
      </c>
      <c r="I216" s="118">
        <v>0</v>
      </c>
      <c r="J216" s="118">
        <v>0</v>
      </c>
      <c r="K216" s="118">
        <v>0</v>
      </c>
      <c r="L216" s="118">
        <v>0</v>
      </c>
      <c r="M216" s="118">
        <v>0</v>
      </c>
      <c r="N216" s="118">
        <v>0</v>
      </c>
      <c r="O216" s="118">
        <v>0</v>
      </c>
      <c r="P216" s="118">
        <v>0</v>
      </c>
      <c r="Q216" s="118">
        <v>0</v>
      </c>
      <c r="R216" s="118">
        <v>0</v>
      </c>
      <c r="S216" s="118">
        <v>0</v>
      </c>
      <c r="T216" s="118">
        <v>0</v>
      </c>
      <c r="U216" s="118">
        <v>0</v>
      </c>
      <c r="V216" s="118">
        <v>0</v>
      </c>
      <c r="W216" s="118">
        <v>0</v>
      </c>
      <c r="X216" s="118">
        <v>0</v>
      </c>
      <c r="Y216" s="118">
        <v>0</v>
      </c>
      <c r="Z216" s="118">
        <v>0</v>
      </c>
      <c r="AA216" s="118">
        <v>0</v>
      </c>
      <c r="AB216" s="118">
        <v>0</v>
      </c>
      <c r="AC216" s="118">
        <v>0</v>
      </c>
      <c r="AD216" s="118">
        <v>0</v>
      </c>
      <c r="AE216" s="118">
        <v>0</v>
      </c>
      <c r="AF216" s="118">
        <v>0</v>
      </c>
      <c r="AG216" s="118">
        <v>0</v>
      </c>
      <c r="AH216" s="118">
        <v>0</v>
      </c>
      <c r="AI216" s="118">
        <v>0</v>
      </c>
      <c r="AJ216" s="118"/>
      <c r="AK216" s="118"/>
      <c r="AL216" s="118"/>
      <c r="AM216" s="74">
        <f>'البيان النهائى '!AD213</f>
        <v>0</v>
      </c>
      <c r="AN216" s="75"/>
      <c r="AO216" s="76"/>
      <c r="AP216" s="76"/>
      <c r="AQ216" s="76"/>
      <c r="AR216" s="76">
        <f>'السلف الأجمالية'!E213</f>
        <v>0</v>
      </c>
      <c r="AS216" s="76"/>
      <c r="AT216" s="76"/>
      <c r="AU216" s="87"/>
      <c r="AV216" s="69"/>
      <c r="AW216" s="69"/>
      <c r="AX216" s="70"/>
      <c r="AY216" s="69"/>
      <c r="AZ216" s="71">
        <f>'كشف المرتبات'!AN211</f>
        <v>0</v>
      </c>
      <c r="BA216" s="99">
        <f>'البيان النهائى '!F213</f>
        <v>-28</v>
      </c>
      <c r="BB216" s="83">
        <f>'البيان النهائى '!R213</f>
        <v>0</v>
      </c>
      <c r="BC216" s="84">
        <f>'البيان النهائى '!E213</f>
        <v>0</v>
      </c>
      <c r="BD216" s="111">
        <f t="shared" si="7"/>
        <v>-28</v>
      </c>
      <c r="BE216" s="111">
        <f t="shared" si="8"/>
        <v>0</v>
      </c>
    </row>
    <row r="217" spans="4:57" ht="31.5" customHeight="1" thickBot="1" x14ac:dyDescent="0.25">
      <c r="D217" s="239">
        <v>202</v>
      </c>
      <c r="E217" s="116"/>
      <c r="F217" s="134"/>
      <c r="G217" s="73" t="s">
        <v>193</v>
      </c>
      <c r="H217" s="118">
        <v>0</v>
      </c>
      <c r="I217" s="118">
        <v>0</v>
      </c>
      <c r="J217" s="118">
        <v>0</v>
      </c>
      <c r="K217" s="118">
        <v>0</v>
      </c>
      <c r="L217" s="118">
        <v>0</v>
      </c>
      <c r="M217" s="118">
        <v>0</v>
      </c>
      <c r="N217" s="118">
        <v>0</v>
      </c>
      <c r="O217" s="118">
        <v>0</v>
      </c>
      <c r="P217" s="118">
        <v>0</v>
      </c>
      <c r="Q217" s="118">
        <v>0</v>
      </c>
      <c r="R217" s="118">
        <v>0</v>
      </c>
      <c r="S217" s="118">
        <v>0</v>
      </c>
      <c r="T217" s="118">
        <v>0</v>
      </c>
      <c r="U217" s="118">
        <v>0</v>
      </c>
      <c r="V217" s="118">
        <v>0</v>
      </c>
      <c r="W217" s="118">
        <v>0</v>
      </c>
      <c r="X217" s="118">
        <v>0</v>
      </c>
      <c r="Y217" s="118">
        <v>0</v>
      </c>
      <c r="Z217" s="118">
        <v>0</v>
      </c>
      <c r="AA217" s="118">
        <v>0</v>
      </c>
      <c r="AB217" s="118">
        <v>0</v>
      </c>
      <c r="AC217" s="118">
        <v>0</v>
      </c>
      <c r="AD217" s="118">
        <v>0</v>
      </c>
      <c r="AE217" s="118">
        <v>0</v>
      </c>
      <c r="AF217" s="118">
        <v>0</v>
      </c>
      <c r="AG217" s="118">
        <v>0</v>
      </c>
      <c r="AH217" s="118">
        <v>0</v>
      </c>
      <c r="AI217" s="118">
        <v>0</v>
      </c>
      <c r="AJ217" s="118"/>
      <c r="AK217" s="118"/>
      <c r="AL217" s="118"/>
      <c r="AM217" s="74">
        <f>'البيان النهائى '!AD214</f>
        <v>0</v>
      </c>
      <c r="AN217" s="75"/>
      <c r="AO217" s="76"/>
      <c r="AP217" s="76"/>
      <c r="AQ217" s="76"/>
      <c r="AR217" s="76">
        <f>'السلف الأجمالية'!E214</f>
        <v>0</v>
      </c>
      <c r="AS217" s="76"/>
      <c r="AT217" s="76"/>
      <c r="AU217" s="87"/>
      <c r="AV217" s="69"/>
      <c r="AW217" s="69"/>
      <c r="AX217" s="70"/>
      <c r="AY217" s="69"/>
      <c r="AZ217" s="71">
        <f>'كشف المرتبات'!AN212</f>
        <v>0</v>
      </c>
      <c r="BA217" s="99">
        <f>'البيان النهائى '!F214</f>
        <v>-28</v>
      </c>
      <c r="BB217" s="83">
        <f>'البيان النهائى '!R214</f>
        <v>0</v>
      </c>
      <c r="BC217" s="84">
        <f>'البيان النهائى '!E214</f>
        <v>0</v>
      </c>
      <c r="BD217" s="111">
        <f t="shared" si="7"/>
        <v>-28</v>
      </c>
      <c r="BE217" s="111">
        <f t="shared" si="8"/>
        <v>0</v>
      </c>
    </row>
    <row r="218" spans="4:57" ht="31.5" customHeight="1" thickBot="1" x14ac:dyDescent="0.25">
      <c r="D218" s="239">
        <v>203</v>
      </c>
      <c r="E218" s="116"/>
      <c r="F218" s="134"/>
      <c r="G218" s="73" t="s">
        <v>193</v>
      </c>
      <c r="H218" s="118">
        <v>0</v>
      </c>
      <c r="I218" s="118">
        <v>0</v>
      </c>
      <c r="J218" s="118">
        <v>0</v>
      </c>
      <c r="K218" s="118">
        <v>0</v>
      </c>
      <c r="L218" s="118">
        <v>0</v>
      </c>
      <c r="M218" s="118">
        <v>0</v>
      </c>
      <c r="N218" s="118">
        <v>0</v>
      </c>
      <c r="O218" s="118">
        <v>0</v>
      </c>
      <c r="P218" s="118">
        <v>0</v>
      </c>
      <c r="Q218" s="118">
        <v>0</v>
      </c>
      <c r="R218" s="118">
        <v>0</v>
      </c>
      <c r="S218" s="118">
        <v>0</v>
      </c>
      <c r="T218" s="118">
        <v>0</v>
      </c>
      <c r="U218" s="118">
        <v>0</v>
      </c>
      <c r="V218" s="118">
        <v>0</v>
      </c>
      <c r="W218" s="118">
        <v>0</v>
      </c>
      <c r="X218" s="118">
        <v>0</v>
      </c>
      <c r="Y218" s="118">
        <v>0</v>
      </c>
      <c r="Z218" s="118">
        <v>0</v>
      </c>
      <c r="AA218" s="118">
        <v>0</v>
      </c>
      <c r="AB218" s="118">
        <v>0</v>
      </c>
      <c r="AC218" s="118">
        <v>0</v>
      </c>
      <c r="AD218" s="118">
        <v>0</v>
      </c>
      <c r="AE218" s="118">
        <v>0</v>
      </c>
      <c r="AF218" s="118">
        <v>0</v>
      </c>
      <c r="AG218" s="118">
        <v>0</v>
      </c>
      <c r="AH218" s="118">
        <v>0</v>
      </c>
      <c r="AI218" s="118">
        <v>0</v>
      </c>
      <c r="AJ218" s="118"/>
      <c r="AK218" s="118"/>
      <c r="AL218" s="118"/>
      <c r="AM218" s="74">
        <f>'البيان النهائى '!AD215</f>
        <v>0</v>
      </c>
      <c r="AN218" s="75"/>
      <c r="AO218" s="76"/>
      <c r="AP218" s="76"/>
      <c r="AQ218" s="76"/>
      <c r="AR218" s="76">
        <f>'السلف الأجمالية'!E215</f>
        <v>0</v>
      </c>
      <c r="AS218" s="76"/>
      <c r="AT218" s="76"/>
      <c r="AU218" s="87"/>
      <c r="AV218" s="69"/>
      <c r="AW218" s="69"/>
      <c r="AX218" s="70"/>
      <c r="AY218" s="69"/>
      <c r="AZ218" s="71">
        <f>'كشف المرتبات'!AN213</f>
        <v>0</v>
      </c>
      <c r="BA218" s="99">
        <f>'البيان النهائى '!F215</f>
        <v>-28</v>
      </c>
      <c r="BB218" s="83">
        <f>'البيان النهائى '!R215</f>
        <v>0</v>
      </c>
      <c r="BC218" s="84">
        <f>'البيان النهائى '!E215</f>
        <v>0</v>
      </c>
      <c r="BD218" s="111">
        <f t="shared" si="7"/>
        <v>-28</v>
      </c>
      <c r="BE218" s="111">
        <f t="shared" si="8"/>
        <v>0</v>
      </c>
    </row>
    <row r="219" spans="4:57" ht="31.5" customHeight="1" thickBot="1" x14ac:dyDescent="0.25">
      <c r="D219" s="239">
        <v>204</v>
      </c>
      <c r="E219" s="116"/>
      <c r="F219" s="134"/>
      <c r="G219" s="73" t="s">
        <v>193</v>
      </c>
      <c r="H219" s="118">
        <v>0</v>
      </c>
      <c r="I219" s="118">
        <v>0</v>
      </c>
      <c r="J219" s="118">
        <v>0</v>
      </c>
      <c r="K219" s="118">
        <v>0</v>
      </c>
      <c r="L219" s="118">
        <v>0</v>
      </c>
      <c r="M219" s="118">
        <v>0</v>
      </c>
      <c r="N219" s="118">
        <v>0</v>
      </c>
      <c r="O219" s="118">
        <v>0</v>
      </c>
      <c r="P219" s="118">
        <v>0</v>
      </c>
      <c r="Q219" s="118">
        <v>0</v>
      </c>
      <c r="R219" s="118">
        <v>0</v>
      </c>
      <c r="S219" s="118">
        <v>0</v>
      </c>
      <c r="T219" s="118">
        <v>0</v>
      </c>
      <c r="U219" s="118">
        <v>0</v>
      </c>
      <c r="V219" s="118">
        <v>0</v>
      </c>
      <c r="W219" s="118">
        <v>0</v>
      </c>
      <c r="X219" s="118">
        <v>0</v>
      </c>
      <c r="Y219" s="118">
        <v>0</v>
      </c>
      <c r="Z219" s="118">
        <v>0</v>
      </c>
      <c r="AA219" s="118">
        <v>0</v>
      </c>
      <c r="AB219" s="118">
        <v>0</v>
      </c>
      <c r="AC219" s="118">
        <v>0</v>
      </c>
      <c r="AD219" s="118">
        <v>0</v>
      </c>
      <c r="AE219" s="118">
        <v>0</v>
      </c>
      <c r="AF219" s="118">
        <v>0</v>
      </c>
      <c r="AG219" s="118">
        <v>0</v>
      </c>
      <c r="AH219" s="118">
        <v>0</v>
      </c>
      <c r="AI219" s="118">
        <v>0</v>
      </c>
      <c r="AJ219" s="118"/>
      <c r="AK219" s="118"/>
      <c r="AL219" s="118"/>
      <c r="AM219" s="74">
        <f>'البيان النهائى '!AD216</f>
        <v>0</v>
      </c>
      <c r="AN219" s="75"/>
      <c r="AO219" s="76"/>
      <c r="AP219" s="76"/>
      <c r="AQ219" s="76"/>
      <c r="AR219" s="76">
        <f>'السلف الأجمالية'!E216</f>
        <v>0</v>
      </c>
      <c r="AS219" s="76"/>
      <c r="AT219" s="76"/>
      <c r="AU219" s="87"/>
      <c r="AV219" s="69"/>
      <c r="AW219" s="69"/>
      <c r="AX219" s="70"/>
      <c r="AY219" s="69"/>
      <c r="AZ219" s="71">
        <f>'كشف المرتبات'!AN214</f>
        <v>0</v>
      </c>
      <c r="BA219" s="99">
        <f>'البيان النهائى '!F216</f>
        <v>-28</v>
      </c>
      <c r="BB219" s="83">
        <f>'البيان النهائى '!R216</f>
        <v>0</v>
      </c>
      <c r="BC219" s="84">
        <f>'البيان النهائى '!E216</f>
        <v>0</v>
      </c>
      <c r="BD219" s="111">
        <f t="shared" si="7"/>
        <v>-28</v>
      </c>
      <c r="BE219" s="111">
        <f t="shared" si="8"/>
        <v>0</v>
      </c>
    </row>
    <row r="220" spans="4:57" ht="31.5" customHeight="1" thickBot="1" x14ac:dyDescent="0.25">
      <c r="D220" s="239">
        <v>205</v>
      </c>
      <c r="E220" s="116"/>
      <c r="F220" s="134"/>
      <c r="G220" s="73" t="s">
        <v>193</v>
      </c>
      <c r="H220" s="118">
        <v>0</v>
      </c>
      <c r="I220" s="118">
        <v>0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18">
        <v>0</v>
      </c>
      <c r="Q220" s="118">
        <v>0</v>
      </c>
      <c r="R220" s="118">
        <v>0</v>
      </c>
      <c r="S220" s="118">
        <v>0</v>
      </c>
      <c r="T220" s="118">
        <v>0</v>
      </c>
      <c r="U220" s="118">
        <v>0</v>
      </c>
      <c r="V220" s="118">
        <v>0</v>
      </c>
      <c r="W220" s="118">
        <v>0</v>
      </c>
      <c r="X220" s="118">
        <v>0</v>
      </c>
      <c r="Y220" s="118">
        <v>0</v>
      </c>
      <c r="Z220" s="118">
        <v>0</v>
      </c>
      <c r="AA220" s="118">
        <v>0</v>
      </c>
      <c r="AB220" s="118">
        <v>0</v>
      </c>
      <c r="AC220" s="118">
        <v>0</v>
      </c>
      <c r="AD220" s="118">
        <v>0</v>
      </c>
      <c r="AE220" s="118">
        <v>0</v>
      </c>
      <c r="AF220" s="118">
        <v>0</v>
      </c>
      <c r="AG220" s="118">
        <v>0</v>
      </c>
      <c r="AH220" s="118">
        <v>0</v>
      </c>
      <c r="AI220" s="118">
        <v>0</v>
      </c>
      <c r="AJ220" s="118"/>
      <c r="AK220" s="118"/>
      <c r="AL220" s="118"/>
      <c r="AM220" s="74">
        <f>'البيان النهائى '!AD217</f>
        <v>0</v>
      </c>
      <c r="AN220" s="75"/>
      <c r="AO220" s="76"/>
      <c r="AP220" s="76"/>
      <c r="AQ220" s="76"/>
      <c r="AR220" s="76">
        <f>'السلف الأجمالية'!E217</f>
        <v>0</v>
      </c>
      <c r="AS220" s="76"/>
      <c r="AT220" s="76"/>
      <c r="AU220" s="87"/>
      <c r="AV220" s="69"/>
      <c r="AW220" s="69"/>
      <c r="AX220" s="70"/>
      <c r="AY220" s="69"/>
      <c r="AZ220" s="71">
        <f>'كشف المرتبات'!AN215</f>
        <v>0</v>
      </c>
      <c r="BA220" s="99">
        <f>'البيان النهائى '!F217</f>
        <v>-28</v>
      </c>
      <c r="BB220" s="83">
        <f>'البيان النهائى '!R217</f>
        <v>0</v>
      </c>
      <c r="BC220" s="84">
        <f>'البيان النهائى '!E217</f>
        <v>0</v>
      </c>
      <c r="BD220" s="111">
        <f t="shared" si="7"/>
        <v>-28</v>
      </c>
      <c r="BE220" s="111">
        <f t="shared" si="8"/>
        <v>0</v>
      </c>
    </row>
    <row r="221" spans="4:57" ht="31.5" customHeight="1" thickBot="1" x14ac:dyDescent="0.25">
      <c r="D221" s="239">
        <v>206</v>
      </c>
      <c r="E221" s="116"/>
      <c r="F221" s="134"/>
      <c r="G221" s="73" t="s">
        <v>193</v>
      </c>
      <c r="H221" s="118">
        <v>0</v>
      </c>
      <c r="I221" s="118">
        <v>0</v>
      </c>
      <c r="J221" s="118">
        <v>0</v>
      </c>
      <c r="K221" s="118">
        <v>0</v>
      </c>
      <c r="L221" s="118">
        <v>0</v>
      </c>
      <c r="M221" s="118">
        <v>0</v>
      </c>
      <c r="N221" s="118">
        <v>0</v>
      </c>
      <c r="O221" s="118">
        <v>0</v>
      </c>
      <c r="P221" s="118">
        <v>0</v>
      </c>
      <c r="Q221" s="118">
        <v>0</v>
      </c>
      <c r="R221" s="118">
        <v>0</v>
      </c>
      <c r="S221" s="118">
        <v>0</v>
      </c>
      <c r="T221" s="118">
        <v>0</v>
      </c>
      <c r="U221" s="118">
        <v>0</v>
      </c>
      <c r="V221" s="118">
        <v>0</v>
      </c>
      <c r="W221" s="118">
        <v>0</v>
      </c>
      <c r="X221" s="118">
        <v>0</v>
      </c>
      <c r="Y221" s="118">
        <v>0</v>
      </c>
      <c r="Z221" s="118">
        <v>0</v>
      </c>
      <c r="AA221" s="118">
        <v>0</v>
      </c>
      <c r="AB221" s="118">
        <v>0</v>
      </c>
      <c r="AC221" s="118">
        <v>0</v>
      </c>
      <c r="AD221" s="118">
        <v>0</v>
      </c>
      <c r="AE221" s="118">
        <v>0</v>
      </c>
      <c r="AF221" s="118">
        <v>0</v>
      </c>
      <c r="AG221" s="118">
        <v>0</v>
      </c>
      <c r="AH221" s="118">
        <v>0</v>
      </c>
      <c r="AI221" s="118">
        <v>0</v>
      </c>
      <c r="AJ221" s="118"/>
      <c r="AK221" s="118"/>
      <c r="AL221" s="118"/>
      <c r="AM221" s="74">
        <f>'البيان النهائى '!AD218</f>
        <v>0</v>
      </c>
      <c r="AN221" s="75"/>
      <c r="AO221" s="76"/>
      <c r="AP221" s="76"/>
      <c r="AQ221" s="76"/>
      <c r="AR221" s="76">
        <f>'السلف الأجمالية'!E218</f>
        <v>0</v>
      </c>
      <c r="AS221" s="76"/>
      <c r="AT221" s="76"/>
      <c r="AU221" s="87"/>
      <c r="AV221" s="69"/>
      <c r="AW221" s="69"/>
      <c r="AX221" s="70"/>
      <c r="AY221" s="69"/>
      <c r="AZ221" s="71">
        <f>'كشف المرتبات'!AN216</f>
        <v>0</v>
      </c>
      <c r="BA221" s="99">
        <f>'البيان النهائى '!F218</f>
        <v>-28</v>
      </c>
      <c r="BB221" s="83">
        <f>'البيان النهائى '!R218</f>
        <v>0</v>
      </c>
      <c r="BC221" s="84">
        <f>'البيان النهائى '!E218</f>
        <v>0</v>
      </c>
      <c r="BD221" s="111">
        <f t="shared" si="7"/>
        <v>-28</v>
      </c>
      <c r="BE221" s="111">
        <f t="shared" si="8"/>
        <v>0</v>
      </c>
    </row>
    <row r="222" spans="4:57" ht="31.5" customHeight="1" thickBot="1" x14ac:dyDescent="0.25">
      <c r="D222" s="239">
        <v>207</v>
      </c>
      <c r="E222" s="116"/>
      <c r="F222" s="134"/>
      <c r="G222" s="73" t="s">
        <v>193</v>
      </c>
      <c r="H222" s="118">
        <v>0</v>
      </c>
      <c r="I222" s="118">
        <v>0</v>
      </c>
      <c r="J222" s="118">
        <v>0</v>
      </c>
      <c r="K222" s="118">
        <v>0</v>
      </c>
      <c r="L222" s="118">
        <v>0</v>
      </c>
      <c r="M222" s="118">
        <v>0</v>
      </c>
      <c r="N222" s="118">
        <v>0</v>
      </c>
      <c r="O222" s="118">
        <v>0</v>
      </c>
      <c r="P222" s="118">
        <v>0</v>
      </c>
      <c r="Q222" s="118">
        <v>0</v>
      </c>
      <c r="R222" s="118">
        <v>0</v>
      </c>
      <c r="S222" s="118">
        <v>0</v>
      </c>
      <c r="T222" s="118">
        <v>0</v>
      </c>
      <c r="U222" s="118">
        <v>0</v>
      </c>
      <c r="V222" s="118">
        <v>0</v>
      </c>
      <c r="W222" s="118">
        <v>0</v>
      </c>
      <c r="X222" s="118">
        <v>0</v>
      </c>
      <c r="Y222" s="118">
        <v>0</v>
      </c>
      <c r="Z222" s="118">
        <v>0</v>
      </c>
      <c r="AA222" s="118">
        <v>0</v>
      </c>
      <c r="AB222" s="118">
        <v>0</v>
      </c>
      <c r="AC222" s="118">
        <v>0</v>
      </c>
      <c r="AD222" s="118">
        <v>0</v>
      </c>
      <c r="AE222" s="118">
        <v>0</v>
      </c>
      <c r="AF222" s="118">
        <v>0</v>
      </c>
      <c r="AG222" s="118">
        <v>0</v>
      </c>
      <c r="AH222" s="118">
        <v>0</v>
      </c>
      <c r="AI222" s="118">
        <v>0</v>
      </c>
      <c r="AJ222" s="118"/>
      <c r="AK222" s="118"/>
      <c r="AL222" s="118"/>
      <c r="AM222" s="74">
        <f>'البيان النهائى '!AD219</f>
        <v>0</v>
      </c>
      <c r="AN222" s="75"/>
      <c r="AO222" s="76"/>
      <c r="AP222" s="76"/>
      <c r="AQ222" s="76"/>
      <c r="AR222" s="76">
        <f>'السلف الأجمالية'!E219</f>
        <v>0</v>
      </c>
      <c r="AS222" s="76"/>
      <c r="AT222" s="76"/>
      <c r="AU222" s="87"/>
      <c r="AV222" s="69"/>
      <c r="AW222" s="69"/>
      <c r="AX222" s="70"/>
      <c r="AY222" s="69"/>
      <c r="AZ222" s="71">
        <f>'كشف المرتبات'!AN217</f>
        <v>0</v>
      </c>
      <c r="BA222" s="99">
        <f>'البيان النهائى '!F219</f>
        <v>-28</v>
      </c>
      <c r="BB222" s="83">
        <f>'البيان النهائى '!R219</f>
        <v>0</v>
      </c>
      <c r="BC222" s="84">
        <f>'البيان النهائى '!E219</f>
        <v>0</v>
      </c>
      <c r="BD222" s="111">
        <f t="shared" si="7"/>
        <v>-28</v>
      </c>
      <c r="BE222" s="111">
        <f t="shared" si="8"/>
        <v>0</v>
      </c>
    </row>
    <row r="223" spans="4:57" ht="31.5" customHeight="1" thickBot="1" x14ac:dyDescent="0.25">
      <c r="D223" s="239">
        <v>208</v>
      </c>
      <c r="E223" s="116"/>
      <c r="F223" s="134"/>
      <c r="G223" s="73" t="s">
        <v>193</v>
      </c>
      <c r="H223" s="118">
        <v>0</v>
      </c>
      <c r="I223" s="118">
        <v>0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18">
        <v>0</v>
      </c>
      <c r="Q223" s="118">
        <v>0</v>
      </c>
      <c r="R223" s="118">
        <v>0</v>
      </c>
      <c r="S223" s="118">
        <v>0</v>
      </c>
      <c r="T223" s="118">
        <v>0</v>
      </c>
      <c r="U223" s="118">
        <v>0</v>
      </c>
      <c r="V223" s="118">
        <v>0</v>
      </c>
      <c r="W223" s="118">
        <v>0</v>
      </c>
      <c r="X223" s="118">
        <v>0</v>
      </c>
      <c r="Y223" s="118">
        <v>0</v>
      </c>
      <c r="Z223" s="118">
        <v>0</v>
      </c>
      <c r="AA223" s="118">
        <v>0</v>
      </c>
      <c r="AB223" s="118">
        <v>0</v>
      </c>
      <c r="AC223" s="118">
        <v>0</v>
      </c>
      <c r="AD223" s="118">
        <v>0</v>
      </c>
      <c r="AE223" s="118">
        <v>0</v>
      </c>
      <c r="AF223" s="118">
        <v>0</v>
      </c>
      <c r="AG223" s="118">
        <v>0</v>
      </c>
      <c r="AH223" s="118">
        <v>0</v>
      </c>
      <c r="AI223" s="118">
        <v>0</v>
      </c>
      <c r="AJ223" s="118"/>
      <c r="AK223" s="118"/>
      <c r="AL223" s="118"/>
      <c r="AM223" s="74">
        <f>'البيان النهائى '!AD220</f>
        <v>0</v>
      </c>
      <c r="AN223" s="75"/>
      <c r="AO223" s="76"/>
      <c r="AP223" s="76"/>
      <c r="AQ223" s="76"/>
      <c r="AR223" s="76">
        <f>'السلف الأجمالية'!E220</f>
        <v>0</v>
      </c>
      <c r="AS223" s="76"/>
      <c r="AT223" s="76"/>
      <c r="AU223" s="87"/>
      <c r="AV223" s="69"/>
      <c r="AW223" s="69"/>
      <c r="AX223" s="70"/>
      <c r="AY223" s="69"/>
      <c r="AZ223" s="71">
        <f>'كشف المرتبات'!AN218</f>
        <v>0</v>
      </c>
      <c r="BA223" s="99">
        <f>'البيان النهائى '!F220</f>
        <v>-28</v>
      </c>
      <c r="BB223" s="83">
        <f>'البيان النهائى '!R220</f>
        <v>0</v>
      </c>
      <c r="BC223" s="84">
        <f>'البيان النهائى '!E220</f>
        <v>0</v>
      </c>
      <c r="BD223" s="111">
        <f t="shared" si="7"/>
        <v>-28</v>
      </c>
      <c r="BE223" s="111">
        <f t="shared" si="8"/>
        <v>0</v>
      </c>
    </row>
    <row r="224" spans="4:57" ht="31.5" customHeight="1" thickBot="1" x14ac:dyDescent="0.25">
      <c r="D224" s="239">
        <v>209</v>
      </c>
      <c r="E224" s="116"/>
      <c r="F224" s="134"/>
      <c r="G224" s="73" t="s">
        <v>193</v>
      </c>
      <c r="H224" s="118">
        <v>0</v>
      </c>
      <c r="I224" s="118">
        <v>0</v>
      </c>
      <c r="J224" s="118">
        <v>0</v>
      </c>
      <c r="K224" s="118">
        <v>0</v>
      </c>
      <c r="L224" s="118">
        <v>0</v>
      </c>
      <c r="M224" s="118">
        <v>0</v>
      </c>
      <c r="N224" s="118">
        <v>0</v>
      </c>
      <c r="O224" s="118">
        <v>0</v>
      </c>
      <c r="P224" s="118">
        <v>0</v>
      </c>
      <c r="Q224" s="118">
        <v>0</v>
      </c>
      <c r="R224" s="118">
        <v>0</v>
      </c>
      <c r="S224" s="118">
        <v>0</v>
      </c>
      <c r="T224" s="118">
        <v>0</v>
      </c>
      <c r="U224" s="118">
        <v>0</v>
      </c>
      <c r="V224" s="118">
        <v>0</v>
      </c>
      <c r="W224" s="118">
        <v>0</v>
      </c>
      <c r="X224" s="118">
        <v>0</v>
      </c>
      <c r="Y224" s="118">
        <v>0</v>
      </c>
      <c r="Z224" s="118">
        <v>0</v>
      </c>
      <c r="AA224" s="118">
        <v>0</v>
      </c>
      <c r="AB224" s="118">
        <v>0</v>
      </c>
      <c r="AC224" s="118">
        <v>0</v>
      </c>
      <c r="AD224" s="118">
        <v>0</v>
      </c>
      <c r="AE224" s="118">
        <v>0</v>
      </c>
      <c r="AF224" s="118">
        <v>0</v>
      </c>
      <c r="AG224" s="118">
        <v>0</v>
      </c>
      <c r="AH224" s="118">
        <v>0</v>
      </c>
      <c r="AI224" s="118">
        <v>0</v>
      </c>
      <c r="AJ224" s="118"/>
      <c r="AK224" s="118"/>
      <c r="AL224" s="118"/>
      <c r="AM224" s="74">
        <f>'البيان النهائى '!AD221</f>
        <v>0</v>
      </c>
      <c r="AN224" s="75"/>
      <c r="AO224" s="76"/>
      <c r="AP224" s="76"/>
      <c r="AQ224" s="76"/>
      <c r="AR224" s="76">
        <f>'السلف الأجمالية'!E221</f>
        <v>0</v>
      </c>
      <c r="AS224" s="76"/>
      <c r="AT224" s="76"/>
      <c r="AU224" s="87"/>
      <c r="AV224" s="69"/>
      <c r="AW224" s="69"/>
      <c r="AX224" s="70"/>
      <c r="AY224" s="69"/>
      <c r="AZ224" s="71">
        <f>'كشف المرتبات'!AN219</f>
        <v>0</v>
      </c>
      <c r="BA224" s="99">
        <f>'البيان النهائى '!F221</f>
        <v>-28</v>
      </c>
      <c r="BB224" s="83">
        <f>'البيان النهائى '!R221</f>
        <v>0</v>
      </c>
      <c r="BC224" s="84">
        <f>'البيان النهائى '!E221</f>
        <v>0</v>
      </c>
      <c r="BD224" s="111">
        <f t="shared" si="7"/>
        <v>-28</v>
      </c>
      <c r="BE224" s="111">
        <f t="shared" si="8"/>
        <v>0</v>
      </c>
    </row>
    <row r="225" spans="4:57" ht="31.5" customHeight="1" thickBot="1" x14ac:dyDescent="0.25">
      <c r="D225" s="239">
        <v>210</v>
      </c>
      <c r="E225" s="116"/>
      <c r="F225" s="134"/>
      <c r="G225" s="73" t="s">
        <v>193</v>
      </c>
      <c r="H225" s="118">
        <v>0</v>
      </c>
      <c r="I225" s="118">
        <v>0</v>
      </c>
      <c r="J225" s="118">
        <v>0</v>
      </c>
      <c r="K225" s="118">
        <v>0</v>
      </c>
      <c r="L225" s="118">
        <v>0</v>
      </c>
      <c r="M225" s="118">
        <v>0</v>
      </c>
      <c r="N225" s="118">
        <v>0</v>
      </c>
      <c r="O225" s="118">
        <v>0</v>
      </c>
      <c r="P225" s="118">
        <v>0</v>
      </c>
      <c r="Q225" s="118">
        <v>0</v>
      </c>
      <c r="R225" s="118">
        <v>0</v>
      </c>
      <c r="S225" s="118">
        <v>0</v>
      </c>
      <c r="T225" s="118">
        <v>0</v>
      </c>
      <c r="U225" s="118">
        <v>0</v>
      </c>
      <c r="V225" s="118">
        <v>0</v>
      </c>
      <c r="W225" s="118">
        <v>0</v>
      </c>
      <c r="X225" s="118">
        <v>0</v>
      </c>
      <c r="Y225" s="118">
        <v>0</v>
      </c>
      <c r="Z225" s="118">
        <v>0</v>
      </c>
      <c r="AA225" s="118">
        <v>0</v>
      </c>
      <c r="AB225" s="118">
        <v>0</v>
      </c>
      <c r="AC225" s="118">
        <v>0</v>
      </c>
      <c r="AD225" s="118">
        <v>0</v>
      </c>
      <c r="AE225" s="118">
        <v>0</v>
      </c>
      <c r="AF225" s="118">
        <v>0</v>
      </c>
      <c r="AG225" s="118">
        <v>0</v>
      </c>
      <c r="AH225" s="118">
        <v>0</v>
      </c>
      <c r="AI225" s="118">
        <v>0</v>
      </c>
      <c r="AJ225" s="118"/>
      <c r="AK225" s="118"/>
      <c r="AL225" s="118"/>
      <c r="AM225" s="74">
        <f>'البيان النهائى '!AD222</f>
        <v>0</v>
      </c>
      <c r="AN225" s="75"/>
      <c r="AO225" s="76"/>
      <c r="AP225" s="76"/>
      <c r="AQ225" s="76"/>
      <c r="AR225" s="76">
        <f>'السلف الأجمالية'!E222</f>
        <v>0</v>
      </c>
      <c r="AS225" s="76"/>
      <c r="AT225" s="76"/>
      <c r="AU225" s="87"/>
      <c r="AV225" s="69"/>
      <c r="AW225" s="69"/>
      <c r="AX225" s="70"/>
      <c r="AY225" s="69"/>
      <c r="AZ225" s="71">
        <f>'كشف المرتبات'!AN220</f>
        <v>0</v>
      </c>
      <c r="BA225" s="99">
        <f>'البيان النهائى '!F222</f>
        <v>-28</v>
      </c>
      <c r="BB225" s="83">
        <f>'البيان النهائى '!R222</f>
        <v>0</v>
      </c>
      <c r="BC225" s="84">
        <f>'البيان النهائى '!E222</f>
        <v>0</v>
      </c>
      <c r="BD225" s="111">
        <f t="shared" si="7"/>
        <v>-28</v>
      </c>
      <c r="BE225" s="111">
        <f t="shared" si="8"/>
        <v>0</v>
      </c>
    </row>
    <row r="226" spans="4:57" ht="31.5" customHeight="1" thickBot="1" x14ac:dyDescent="0.25">
      <c r="D226" s="239">
        <v>211</v>
      </c>
      <c r="E226" s="116"/>
      <c r="F226" s="134"/>
      <c r="G226" s="73" t="s">
        <v>193</v>
      </c>
      <c r="H226" s="118">
        <v>0</v>
      </c>
      <c r="I226" s="118">
        <v>0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18">
        <v>0</v>
      </c>
      <c r="Q226" s="118">
        <v>0</v>
      </c>
      <c r="R226" s="118">
        <v>0</v>
      </c>
      <c r="S226" s="118">
        <v>0</v>
      </c>
      <c r="T226" s="118">
        <v>0</v>
      </c>
      <c r="U226" s="118">
        <v>0</v>
      </c>
      <c r="V226" s="118">
        <v>0</v>
      </c>
      <c r="W226" s="118">
        <v>0</v>
      </c>
      <c r="X226" s="118">
        <v>0</v>
      </c>
      <c r="Y226" s="118">
        <v>0</v>
      </c>
      <c r="Z226" s="118">
        <v>0</v>
      </c>
      <c r="AA226" s="118">
        <v>0</v>
      </c>
      <c r="AB226" s="118">
        <v>0</v>
      </c>
      <c r="AC226" s="118">
        <v>0</v>
      </c>
      <c r="AD226" s="118">
        <v>0</v>
      </c>
      <c r="AE226" s="118">
        <v>0</v>
      </c>
      <c r="AF226" s="118">
        <v>0</v>
      </c>
      <c r="AG226" s="118">
        <v>0</v>
      </c>
      <c r="AH226" s="118">
        <v>0</v>
      </c>
      <c r="AI226" s="118">
        <v>0</v>
      </c>
      <c r="AJ226" s="118"/>
      <c r="AK226" s="118"/>
      <c r="AL226" s="118"/>
      <c r="AM226" s="74">
        <f>'البيان النهائى '!AD223</f>
        <v>0</v>
      </c>
      <c r="AN226" s="75"/>
      <c r="AO226" s="76"/>
      <c r="AP226" s="76"/>
      <c r="AQ226" s="76"/>
      <c r="AR226" s="76">
        <f>'السلف الأجمالية'!E223</f>
        <v>0</v>
      </c>
      <c r="AS226" s="76"/>
      <c r="AT226" s="76"/>
      <c r="AU226" s="87"/>
      <c r="AV226" s="69"/>
      <c r="AW226" s="69"/>
      <c r="AX226" s="70"/>
      <c r="AY226" s="69"/>
      <c r="AZ226" s="71">
        <f>'كشف المرتبات'!AN221</f>
        <v>0</v>
      </c>
      <c r="BA226" s="99">
        <f>'البيان النهائى '!F223</f>
        <v>-28</v>
      </c>
      <c r="BB226" s="83">
        <f>'البيان النهائى '!R223</f>
        <v>0</v>
      </c>
      <c r="BC226" s="84">
        <f>'البيان النهائى '!E223</f>
        <v>0</v>
      </c>
      <c r="BD226" s="111">
        <f t="shared" si="7"/>
        <v>-28</v>
      </c>
      <c r="BE226" s="111">
        <f t="shared" si="8"/>
        <v>0</v>
      </c>
    </row>
    <row r="227" spans="4:57" ht="31.5" customHeight="1" thickBot="1" x14ac:dyDescent="0.25">
      <c r="D227" s="239">
        <v>212</v>
      </c>
      <c r="E227" s="116"/>
      <c r="F227" s="134"/>
      <c r="G227" s="73" t="s">
        <v>193</v>
      </c>
      <c r="H227" s="118">
        <v>0</v>
      </c>
      <c r="I227" s="118">
        <v>0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18">
        <v>0</v>
      </c>
      <c r="Q227" s="118">
        <v>0</v>
      </c>
      <c r="R227" s="118">
        <v>0</v>
      </c>
      <c r="S227" s="118">
        <v>0</v>
      </c>
      <c r="T227" s="118">
        <v>0</v>
      </c>
      <c r="U227" s="118">
        <v>0</v>
      </c>
      <c r="V227" s="118">
        <v>0</v>
      </c>
      <c r="W227" s="118">
        <v>0</v>
      </c>
      <c r="X227" s="118">
        <v>0</v>
      </c>
      <c r="Y227" s="118">
        <v>0</v>
      </c>
      <c r="Z227" s="118">
        <v>0</v>
      </c>
      <c r="AA227" s="118">
        <v>0</v>
      </c>
      <c r="AB227" s="118">
        <v>0</v>
      </c>
      <c r="AC227" s="118">
        <v>0</v>
      </c>
      <c r="AD227" s="118">
        <v>0</v>
      </c>
      <c r="AE227" s="118">
        <v>0</v>
      </c>
      <c r="AF227" s="118">
        <v>0</v>
      </c>
      <c r="AG227" s="118">
        <v>0</v>
      </c>
      <c r="AH227" s="118">
        <v>0</v>
      </c>
      <c r="AI227" s="118">
        <v>0</v>
      </c>
      <c r="AJ227" s="118"/>
      <c r="AK227" s="118"/>
      <c r="AL227" s="118"/>
      <c r="AM227" s="74">
        <f>'البيان النهائى '!AD224</f>
        <v>0</v>
      </c>
      <c r="AN227" s="75"/>
      <c r="AO227" s="76"/>
      <c r="AP227" s="76"/>
      <c r="AQ227" s="76"/>
      <c r="AR227" s="76">
        <f>'السلف الأجمالية'!E224</f>
        <v>0</v>
      </c>
      <c r="AS227" s="76"/>
      <c r="AT227" s="76"/>
      <c r="AU227" s="87"/>
      <c r="AV227" s="69"/>
      <c r="AW227" s="69"/>
      <c r="AX227" s="70"/>
      <c r="AY227" s="69"/>
      <c r="AZ227" s="71">
        <f>'كشف المرتبات'!AN222</f>
        <v>0</v>
      </c>
      <c r="BA227" s="99">
        <f>'البيان النهائى '!F224</f>
        <v>-28</v>
      </c>
      <c r="BB227" s="83">
        <f>'البيان النهائى '!R224</f>
        <v>0</v>
      </c>
      <c r="BC227" s="84">
        <f>'البيان النهائى '!E224</f>
        <v>0</v>
      </c>
      <c r="BD227" s="111">
        <f t="shared" si="7"/>
        <v>-28</v>
      </c>
      <c r="BE227" s="111">
        <f t="shared" si="8"/>
        <v>0</v>
      </c>
    </row>
    <row r="228" spans="4:57" ht="31.5" customHeight="1" thickBot="1" x14ac:dyDescent="0.25">
      <c r="D228" s="239">
        <v>213</v>
      </c>
      <c r="E228" s="116"/>
      <c r="F228" s="134"/>
      <c r="G228" s="73" t="s">
        <v>193</v>
      </c>
      <c r="H228" s="118">
        <v>0</v>
      </c>
      <c r="I228" s="118">
        <v>0</v>
      </c>
      <c r="J228" s="118">
        <v>0</v>
      </c>
      <c r="K228" s="118">
        <v>0</v>
      </c>
      <c r="L228" s="118">
        <v>0</v>
      </c>
      <c r="M228" s="118">
        <v>0</v>
      </c>
      <c r="N228" s="118">
        <v>0</v>
      </c>
      <c r="O228" s="118">
        <v>0</v>
      </c>
      <c r="P228" s="118">
        <v>0</v>
      </c>
      <c r="Q228" s="118">
        <v>0</v>
      </c>
      <c r="R228" s="118">
        <v>0</v>
      </c>
      <c r="S228" s="118">
        <v>0</v>
      </c>
      <c r="T228" s="118">
        <v>0</v>
      </c>
      <c r="U228" s="118">
        <v>0</v>
      </c>
      <c r="V228" s="118">
        <v>0</v>
      </c>
      <c r="W228" s="118">
        <v>0</v>
      </c>
      <c r="X228" s="118">
        <v>0</v>
      </c>
      <c r="Y228" s="118">
        <v>0</v>
      </c>
      <c r="Z228" s="118">
        <v>0</v>
      </c>
      <c r="AA228" s="118">
        <v>0</v>
      </c>
      <c r="AB228" s="118">
        <v>0</v>
      </c>
      <c r="AC228" s="118">
        <v>0</v>
      </c>
      <c r="AD228" s="118">
        <v>0</v>
      </c>
      <c r="AE228" s="118">
        <v>0</v>
      </c>
      <c r="AF228" s="118">
        <v>0</v>
      </c>
      <c r="AG228" s="118">
        <v>0</v>
      </c>
      <c r="AH228" s="118">
        <v>0</v>
      </c>
      <c r="AI228" s="118">
        <v>0</v>
      </c>
      <c r="AJ228" s="118"/>
      <c r="AK228" s="118"/>
      <c r="AL228" s="118"/>
      <c r="AM228" s="74">
        <f>'البيان النهائى '!AD225</f>
        <v>0</v>
      </c>
      <c r="AN228" s="75"/>
      <c r="AO228" s="76"/>
      <c r="AP228" s="76"/>
      <c r="AQ228" s="76"/>
      <c r="AR228" s="76">
        <f>'السلف الأجمالية'!E225</f>
        <v>0</v>
      </c>
      <c r="AS228" s="76"/>
      <c r="AT228" s="76"/>
      <c r="AU228" s="87"/>
      <c r="AV228" s="69"/>
      <c r="AW228" s="69"/>
      <c r="AX228" s="70"/>
      <c r="AY228" s="69"/>
      <c r="AZ228" s="71">
        <f>'كشف المرتبات'!AN223</f>
        <v>0</v>
      </c>
      <c r="BA228" s="99">
        <f>'البيان النهائى '!F225</f>
        <v>-28</v>
      </c>
      <c r="BB228" s="83">
        <f>'البيان النهائى '!R225</f>
        <v>0</v>
      </c>
      <c r="BC228" s="84">
        <f>'البيان النهائى '!E225</f>
        <v>0</v>
      </c>
      <c r="BD228" s="111">
        <f t="shared" si="7"/>
        <v>-28</v>
      </c>
      <c r="BE228" s="111">
        <f t="shared" si="8"/>
        <v>0</v>
      </c>
    </row>
    <row r="229" spans="4:57" ht="31.5" customHeight="1" thickBot="1" x14ac:dyDescent="0.25">
      <c r="D229" s="239">
        <v>214</v>
      </c>
      <c r="E229" s="116"/>
      <c r="F229" s="134"/>
      <c r="G229" s="73" t="s">
        <v>193</v>
      </c>
      <c r="H229" s="118">
        <v>0</v>
      </c>
      <c r="I229" s="118">
        <v>0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>
        <v>0</v>
      </c>
      <c r="P229" s="118">
        <v>0</v>
      </c>
      <c r="Q229" s="118">
        <v>0</v>
      </c>
      <c r="R229" s="118">
        <v>0</v>
      </c>
      <c r="S229" s="118">
        <v>0</v>
      </c>
      <c r="T229" s="118">
        <v>0</v>
      </c>
      <c r="U229" s="118">
        <v>0</v>
      </c>
      <c r="V229" s="118">
        <v>0</v>
      </c>
      <c r="W229" s="118">
        <v>0</v>
      </c>
      <c r="X229" s="118">
        <v>0</v>
      </c>
      <c r="Y229" s="118">
        <v>0</v>
      </c>
      <c r="Z229" s="118">
        <v>0</v>
      </c>
      <c r="AA229" s="118">
        <v>0</v>
      </c>
      <c r="AB229" s="118">
        <v>0</v>
      </c>
      <c r="AC229" s="118">
        <v>0</v>
      </c>
      <c r="AD229" s="118">
        <v>0</v>
      </c>
      <c r="AE229" s="118">
        <v>0</v>
      </c>
      <c r="AF229" s="118">
        <v>0</v>
      </c>
      <c r="AG229" s="118">
        <v>0</v>
      </c>
      <c r="AH229" s="118">
        <v>0</v>
      </c>
      <c r="AI229" s="118">
        <v>0</v>
      </c>
      <c r="AJ229" s="118"/>
      <c r="AK229" s="118"/>
      <c r="AL229" s="118"/>
      <c r="AM229" s="74">
        <f>'البيان النهائى '!AD226</f>
        <v>0</v>
      </c>
      <c r="AN229" s="75"/>
      <c r="AO229" s="76"/>
      <c r="AP229" s="76"/>
      <c r="AQ229" s="76"/>
      <c r="AR229" s="76">
        <f>'السلف الأجمالية'!E226</f>
        <v>0</v>
      </c>
      <c r="AS229" s="76"/>
      <c r="AT229" s="76"/>
      <c r="AU229" s="87"/>
      <c r="AV229" s="69"/>
      <c r="AW229" s="69"/>
      <c r="AX229" s="70"/>
      <c r="AY229" s="69"/>
      <c r="AZ229" s="71">
        <f>'كشف المرتبات'!AN224</f>
        <v>0</v>
      </c>
      <c r="BA229" s="99">
        <f>'البيان النهائى '!F226</f>
        <v>-28</v>
      </c>
      <c r="BB229" s="83">
        <f>'البيان النهائى '!R226</f>
        <v>0</v>
      </c>
      <c r="BC229" s="84">
        <f>'البيان النهائى '!E226</f>
        <v>0</v>
      </c>
      <c r="BD229" s="111">
        <f t="shared" si="7"/>
        <v>-28</v>
      </c>
      <c r="BE229" s="111">
        <f t="shared" si="8"/>
        <v>0</v>
      </c>
    </row>
    <row r="230" spans="4:57" ht="31.5" customHeight="1" thickBot="1" x14ac:dyDescent="0.25">
      <c r="D230" s="239">
        <v>215</v>
      </c>
      <c r="E230" s="116"/>
      <c r="F230" s="134"/>
      <c r="G230" s="73" t="s">
        <v>193</v>
      </c>
      <c r="H230" s="118">
        <v>0</v>
      </c>
      <c r="I230" s="118">
        <v>0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18">
        <v>0</v>
      </c>
      <c r="P230" s="118">
        <v>0</v>
      </c>
      <c r="Q230" s="118">
        <v>0</v>
      </c>
      <c r="R230" s="118">
        <v>0</v>
      </c>
      <c r="S230" s="118">
        <v>0</v>
      </c>
      <c r="T230" s="118">
        <v>0</v>
      </c>
      <c r="U230" s="118">
        <v>0</v>
      </c>
      <c r="V230" s="118">
        <v>0</v>
      </c>
      <c r="W230" s="118">
        <v>0</v>
      </c>
      <c r="X230" s="118">
        <v>0</v>
      </c>
      <c r="Y230" s="118">
        <v>0</v>
      </c>
      <c r="Z230" s="118">
        <v>0</v>
      </c>
      <c r="AA230" s="118">
        <v>0</v>
      </c>
      <c r="AB230" s="118">
        <v>0</v>
      </c>
      <c r="AC230" s="118">
        <v>0</v>
      </c>
      <c r="AD230" s="118">
        <v>0</v>
      </c>
      <c r="AE230" s="118">
        <v>0</v>
      </c>
      <c r="AF230" s="118">
        <v>0</v>
      </c>
      <c r="AG230" s="118">
        <v>0</v>
      </c>
      <c r="AH230" s="118">
        <v>0</v>
      </c>
      <c r="AI230" s="118">
        <v>0</v>
      </c>
      <c r="AJ230" s="118"/>
      <c r="AK230" s="118"/>
      <c r="AL230" s="118"/>
      <c r="AM230" s="74">
        <f>'البيان النهائى '!AD227</f>
        <v>0</v>
      </c>
      <c r="AN230" s="75"/>
      <c r="AO230" s="76"/>
      <c r="AP230" s="76"/>
      <c r="AQ230" s="76"/>
      <c r="AR230" s="76">
        <f>'السلف الأجمالية'!E227</f>
        <v>0</v>
      </c>
      <c r="AS230" s="76"/>
      <c r="AT230" s="76"/>
      <c r="AU230" s="87"/>
      <c r="AV230" s="69"/>
      <c r="AW230" s="69"/>
      <c r="AX230" s="70"/>
      <c r="AY230" s="69"/>
      <c r="AZ230" s="71">
        <f>'كشف المرتبات'!AN225</f>
        <v>0</v>
      </c>
      <c r="BA230" s="99">
        <f>'البيان النهائى '!F227</f>
        <v>-28</v>
      </c>
      <c r="BB230" s="83">
        <f>'البيان النهائى '!R227</f>
        <v>0</v>
      </c>
      <c r="BC230" s="84">
        <f>'البيان النهائى '!E227</f>
        <v>0</v>
      </c>
      <c r="BD230" s="111">
        <f t="shared" si="7"/>
        <v>-28</v>
      </c>
      <c r="BE230" s="111">
        <f t="shared" si="8"/>
        <v>0</v>
      </c>
    </row>
    <row r="231" spans="4:57" ht="31.5" customHeight="1" thickBot="1" x14ac:dyDescent="0.25">
      <c r="D231" s="239">
        <v>216</v>
      </c>
      <c r="E231" s="116"/>
      <c r="F231" s="134"/>
      <c r="G231" s="73" t="s">
        <v>193</v>
      </c>
      <c r="H231" s="118">
        <v>0</v>
      </c>
      <c r="I231" s="118">
        <v>0</v>
      </c>
      <c r="J231" s="118">
        <v>0</v>
      </c>
      <c r="K231" s="118">
        <v>0</v>
      </c>
      <c r="L231" s="118">
        <v>0</v>
      </c>
      <c r="M231" s="118">
        <v>0</v>
      </c>
      <c r="N231" s="118">
        <v>0</v>
      </c>
      <c r="O231" s="118">
        <v>0</v>
      </c>
      <c r="P231" s="118">
        <v>0</v>
      </c>
      <c r="Q231" s="118">
        <v>0</v>
      </c>
      <c r="R231" s="118">
        <v>0</v>
      </c>
      <c r="S231" s="118">
        <v>0</v>
      </c>
      <c r="T231" s="118">
        <v>0</v>
      </c>
      <c r="U231" s="118">
        <v>0</v>
      </c>
      <c r="V231" s="118">
        <v>0</v>
      </c>
      <c r="W231" s="118">
        <v>0</v>
      </c>
      <c r="X231" s="118">
        <v>0</v>
      </c>
      <c r="Y231" s="118">
        <v>0</v>
      </c>
      <c r="Z231" s="118">
        <v>0</v>
      </c>
      <c r="AA231" s="118">
        <v>0</v>
      </c>
      <c r="AB231" s="118">
        <v>0</v>
      </c>
      <c r="AC231" s="118">
        <v>0</v>
      </c>
      <c r="AD231" s="118">
        <v>0</v>
      </c>
      <c r="AE231" s="118">
        <v>0</v>
      </c>
      <c r="AF231" s="118">
        <v>0</v>
      </c>
      <c r="AG231" s="118">
        <v>0</v>
      </c>
      <c r="AH231" s="118">
        <v>0</v>
      </c>
      <c r="AI231" s="118">
        <v>0</v>
      </c>
      <c r="AJ231" s="118"/>
      <c r="AK231" s="118"/>
      <c r="AL231" s="118"/>
      <c r="AM231" s="74">
        <f>'البيان النهائى '!AD228</f>
        <v>0</v>
      </c>
      <c r="AN231" s="75"/>
      <c r="AO231" s="76"/>
      <c r="AP231" s="76"/>
      <c r="AQ231" s="76"/>
      <c r="AR231" s="76">
        <f>'السلف الأجمالية'!E228</f>
        <v>0</v>
      </c>
      <c r="AS231" s="76"/>
      <c r="AT231" s="76"/>
      <c r="AU231" s="87"/>
      <c r="AV231" s="69"/>
      <c r="AW231" s="69"/>
      <c r="AX231" s="70"/>
      <c r="AY231" s="69"/>
      <c r="AZ231" s="71">
        <f>'كشف المرتبات'!AN226</f>
        <v>0</v>
      </c>
      <c r="BA231" s="99">
        <f>'البيان النهائى '!F228</f>
        <v>-28</v>
      </c>
      <c r="BB231" s="83">
        <f>'البيان النهائى '!R228</f>
        <v>0</v>
      </c>
      <c r="BC231" s="84">
        <f>'البيان النهائى '!E228</f>
        <v>0</v>
      </c>
      <c r="BD231" s="111">
        <f t="shared" si="7"/>
        <v>-28</v>
      </c>
      <c r="BE231" s="111">
        <f t="shared" si="8"/>
        <v>0</v>
      </c>
    </row>
    <row r="232" spans="4:57" ht="31.5" customHeight="1" thickBot="1" x14ac:dyDescent="0.25">
      <c r="D232" s="239">
        <v>217</v>
      </c>
      <c r="E232" s="116"/>
      <c r="F232" s="134"/>
      <c r="G232" s="73" t="s">
        <v>193</v>
      </c>
      <c r="H232" s="118">
        <v>0</v>
      </c>
      <c r="I232" s="118">
        <v>0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18">
        <v>0</v>
      </c>
      <c r="Q232" s="118">
        <v>0</v>
      </c>
      <c r="R232" s="118">
        <v>0</v>
      </c>
      <c r="S232" s="118">
        <v>0</v>
      </c>
      <c r="T232" s="118">
        <v>0</v>
      </c>
      <c r="U232" s="118">
        <v>0</v>
      </c>
      <c r="V232" s="118">
        <v>0</v>
      </c>
      <c r="W232" s="118">
        <v>0</v>
      </c>
      <c r="X232" s="118">
        <v>0</v>
      </c>
      <c r="Y232" s="118">
        <v>0</v>
      </c>
      <c r="Z232" s="118">
        <v>0</v>
      </c>
      <c r="AA232" s="118">
        <v>0</v>
      </c>
      <c r="AB232" s="118">
        <v>0</v>
      </c>
      <c r="AC232" s="118">
        <v>0</v>
      </c>
      <c r="AD232" s="118">
        <v>0</v>
      </c>
      <c r="AE232" s="118">
        <v>0</v>
      </c>
      <c r="AF232" s="118">
        <v>0</v>
      </c>
      <c r="AG232" s="118">
        <v>0</v>
      </c>
      <c r="AH232" s="118">
        <v>0</v>
      </c>
      <c r="AI232" s="118">
        <v>0</v>
      </c>
      <c r="AJ232" s="118"/>
      <c r="AK232" s="118"/>
      <c r="AL232" s="118"/>
      <c r="AM232" s="74">
        <f>'البيان النهائى '!AD229</f>
        <v>0</v>
      </c>
      <c r="AN232" s="75"/>
      <c r="AO232" s="76"/>
      <c r="AP232" s="76"/>
      <c r="AQ232" s="76"/>
      <c r="AR232" s="76">
        <f>'السلف الأجمالية'!E229</f>
        <v>0</v>
      </c>
      <c r="AS232" s="76"/>
      <c r="AT232" s="76"/>
      <c r="AU232" s="87"/>
      <c r="AV232" s="69"/>
      <c r="AW232" s="69"/>
      <c r="AX232" s="70"/>
      <c r="AY232" s="69"/>
      <c r="AZ232" s="71">
        <f>'كشف المرتبات'!AN227</f>
        <v>0</v>
      </c>
      <c r="BA232" s="99">
        <f>'البيان النهائى '!F229</f>
        <v>-28</v>
      </c>
      <c r="BB232" s="83">
        <f>'البيان النهائى '!R229</f>
        <v>0</v>
      </c>
      <c r="BC232" s="84">
        <f>'البيان النهائى '!E229</f>
        <v>0</v>
      </c>
      <c r="BD232" s="111">
        <f t="shared" si="7"/>
        <v>-28</v>
      </c>
      <c r="BE232" s="111">
        <f t="shared" si="8"/>
        <v>0</v>
      </c>
    </row>
    <row r="233" spans="4:57" ht="31.5" customHeight="1" thickBot="1" x14ac:dyDescent="0.25">
      <c r="D233" s="239">
        <v>218</v>
      </c>
      <c r="E233" s="116"/>
      <c r="F233" s="134"/>
      <c r="G233" s="73" t="s">
        <v>193</v>
      </c>
      <c r="H233" s="118">
        <v>0</v>
      </c>
      <c r="I233" s="118">
        <v>0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18">
        <v>0</v>
      </c>
      <c r="Q233" s="118">
        <v>0</v>
      </c>
      <c r="R233" s="118">
        <v>0</v>
      </c>
      <c r="S233" s="118">
        <v>0</v>
      </c>
      <c r="T233" s="118">
        <v>0</v>
      </c>
      <c r="U233" s="118">
        <v>0</v>
      </c>
      <c r="V233" s="118">
        <v>0</v>
      </c>
      <c r="W233" s="118">
        <v>0</v>
      </c>
      <c r="X233" s="118">
        <v>0</v>
      </c>
      <c r="Y233" s="118">
        <v>0</v>
      </c>
      <c r="Z233" s="118">
        <v>0</v>
      </c>
      <c r="AA233" s="118">
        <v>0</v>
      </c>
      <c r="AB233" s="118">
        <v>0</v>
      </c>
      <c r="AC233" s="118">
        <v>0</v>
      </c>
      <c r="AD233" s="118">
        <v>0</v>
      </c>
      <c r="AE233" s="118">
        <v>0</v>
      </c>
      <c r="AF233" s="118">
        <v>0</v>
      </c>
      <c r="AG233" s="118">
        <v>0</v>
      </c>
      <c r="AH233" s="118">
        <v>0</v>
      </c>
      <c r="AI233" s="118">
        <v>0</v>
      </c>
      <c r="AJ233" s="118"/>
      <c r="AK233" s="118"/>
      <c r="AL233" s="118"/>
      <c r="AM233" s="74">
        <f>'البيان النهائى '!AD230</f>
        <v>0</v>
      </c>
      <c r="AN233" s="75"/>
      <c r="AO233" s="76"/>
      <c r="AP233" s="76"/>
      <c r="AQ233" s="76"/>
      <c r="AR233" s="76">
        <f>'السلف الأجمالية'!E230</f>
        <v>0</v>
      </c>
      <c r="AS233" s="76"/>
      <c r="AT233" s="76"/>
      <c r="AU233" s="87"/>
      <c r="AV233" s="69"/>
      <c r="AW233" s="69"/>
      <c r="AX233" s="70"/>
      <c r="AY233" s="69"/>
      <c r="AZ233" s="71">
        <f>'كشف المرتبات'!AN228</f>
        <v>0</v>
      </c>
      <c r="BA233" s="99">
        <f>'البيان النهائى '!F230</f>
        <v>-28</v>
      </c>
      <c r="BB233" s="83">
        <f>'البيان النهائى '!R230</f>
        <v>0</v>
      </c>
      <c r="BC233" s="84">
        <f>'البيان النهائى '!E230</f>
        <v>0</v>
      </c>
      <c r="BD233" s="111">
        <f t="shared" si="7"/>
        <v>-28</v>
      </c>
      <c r="BE233" s="111">
        <f t="shared" si="8"/>
        <v>0</v>
      </c>
    </row>
    <row r="234" spans="4:57" ht="31.5" customHeight="1" thickBot="1" x14ac:dyDescent="0.25">
      <c r="D234" s="239">
        <v>219</v>
      </c>
      <c r="E234" s="116"/>
      <c r="F234" s="134"/>
      <c r="G234" s="73" t="s">
        <v>193</v>
      </c>
      <c r="H234" s="118">
        <v>0</v>
      </c>
      <c r="I234" s="118">
        <v>0</v>
      </c>
      <c r="J234" s="118">
        <v>0</v>
      </c>
      <c r="K234" s="118">
        <v>0</v>
      </c>
      <c r="L234" s="118">
        <v>0</v>
      </c>
      <c r="M234" s="118">
        <v>0</v>
      </c>
      <c r="N234" s="118">
        <v>0</v>
      </c>
      <c r="O234" s="118">
        <v>0</v>
      </c>
      <c r="P234" s="118">
        <v>0</v>
      </c>
      <c r="Q234" s="118">
        <v>0</v>
      </c>
      <c r="R234" s="118">
        <v>0</v>
      </c>
      <c r="S234" s="118">
        <v>0</v>
      </c>
      <c r="T234" s="118">
        <v>0</v>
      </c>
      <c r="U234" s="118">
        <v>0</v>
      </c>
      <c r="V234" s="118">
        <v>0</v>
      </c>
      <c r="W234" s="118">
        <v>0</v>
      </c>
      <c r="X234" s="118">
        <v>0</v>
      </c>
      <c r="Y234" s="118">
        <v>0</v>
      </c>
      <c r="Z234" s="118">
        <v>0</v>
      </c>
      <c r="AA234" s="118">
        <v>0</v>
      </c>
      <c r="AB234" s="118">
        <v>0</v>
      </c>
      <c r="AC234" s="118">
        <v>0</v>
      </c>
      <c r="AD234" s="118">
        <v>0</v>
      </c>
      <c r="AE234" s="118">
        <v>0</v>
      </c>
      <c r="AF234" s="118">
        <v>0</v>
      </c>
      <c r="AG234" s="118">
        <v>0</v>
      </c>
      <c r="AH234" s="118">
        <v>0</v>
      </c>
      <c r="AI234" s="118">
        <v>0</v>
      </c>
      <c r="AJ234" s="118"/>
      <c r="AK234" s="118"/>
      <c r="AL234" s="118"/>
      <c r="AM234" s="74">
        <f>'البيان النهائى '!AD231</f>
        <v>0</v>
      </c>
      <c r="AN234" s="75"/>
      <c r="AO234" s="76"/>
      <c r="AP234" s="76"/>
      <c r="AQ234" s="76"/>
      <c r="AR234" s="76">
        <f>'السلف الأجمالية'!E231</f>
        <v>0</v>
      </c>
      <c r="AS234" s="76"/>
      <c r="AT234" s="76"/>
      <c r="AU234" s="87"/>
      <c r="AV234" s="69"/>
      <c r="AW234" s="69"/>
      <c r="AX234" s="70"/>
      <c r="AY234" s="69"/>
      <c r="AZ234" s="71">
        <f>'كشف المرتبات'!AN229</f>
        <v>0</v>
      </c>
      <c r="BA234" s="99">
        <f>'البيان النهائى '!F231</f>
        <v>-28</v>
      </c>
      <c r="BB234" s="83">
        <f>'البيان النهائى '!R231</f>
        <v>0</v>
      </c>
      <c r="BC234" s="84">
        <f>'البيان النهائى '!E231</f>
        <v>0</v>
      </c>
      <c r="BD234" s="111">
        <f t="shared" si="7"/>
        <v>-28</v>
      </c>
      <c r="BE234" s="111">
        <f t="shared" si="8"/>
        <v>0</v>
      </c>
    </row>
    <row r="235" spans="4:57" ht="31.5" customHeight="1" thickBot="1" x14ac:dyDescent="0.25">
      <c r="D235" s="239">
        <v>220</v>
      </c>
      <c r="E235" s="116"/>
      <c r="F235" s="134"/>
      <c r="G235" s="73" t="s">
        <v>193</v>
      </c>
      <c r="H235" s="118">
        <v>0</v>
      </c>
      <c r="I235" s="118">
        <v>0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18">
        <v>0</v>
      </c>
      <c r="Q235" s="118">
        <v>0</v>
      </c>
      <c r="R235" s="118">
        <v>0</v>
      </c>
      <c r="S235" s="118">
        <v>0</v>
      </c>
      <c r="T235" s="118">
        <v>0</v>
      </c>
      <c r="U235" s="118">
        <v>0</v>
      </c>
      <c r="V235" s="118">
        <v>0</v>
      </c>
      <c r="W235" s="118">
        <v>0</v>
      </c>
      <c r="X235" s="118">
        <v>0</v>
      </c>
      <c r="Y235" s="118">
        <v>0</v>
      </c>
      <c r="Z235" s="118">
        <v>0</v>
      </c>
      <c r="AA235" s="118">
        <v>0</v>
      </c>
      <c r="AB235" s="118">
        <v>0</v>
      </c>
      <c r="AC235" s="118">
        <v>0</v>
      </c>
      <c r="AD235" s="118">
        <v>0</v>
      </c>
      <c r="AE235" s="118">
        <v>0</v>
      </c>
      <c r="AF235" s="118">
        <v>0</v>
      </c>
      <c r="AG235" s="118">
        <v>0</v>
      </c>
      <c r="AH235" s="118">
        <v>0</v>
      </c>
      <c r="AI235" s="118">
        <v>0</v>
      </c>
      <c r="AJ235" s="118"/>
      <c r="AK235" s="118"/>
      <c r="AL235" s="118"/>
      <c r="AM235" s="74">
        <f>'البيان النهائى '!AD232</f>
        <v>0</v>
      </c>
      <c r="AN235" s="75"/>
      <c r="AO235" s="76"/>
      <c r="AP235" s="76"/>
      <c r="AQ235" s="76"/>
      <c r="AR235" s="76">
        <f>'السلف الأجمالية'!E232</f>
        <v>0</v>
      </c>
      <c r="AS235" s="76"/>
      <c r="AT235" s="76"/>
      <c r="AU235" s="87"/>
      <c r="AV235" s="69"/>
      <c r="AW235" s="69"/>
      <c r="AX235" s="70"/>
      <c r="AY235" s="69"/>
      <c r="AZ235" s="71">
        <f>'كشف المرتبات'!AN230</f>
        <v>0</v>
      </c>
      <c r="BA235" s="99">
        <f>'البيان النهائى '!F232</f>
        <v>-28</v>
      </c>
      <c r="BB235" s="83">
        <f>'البيان النهائى '!R232</f>
        <v>0</v>
      </c>
      <c r="BC235" s="84">
        <f>'البيان النهائى '!E232</f>
        <v>0</v>
      </c>
      <c r="BD235" s="111">
        <f t="shared" si="7"/>
        <v>-28</v>
      </c>
      <c r="BE235" s="111">
        <f t="shared" si="8"/>
        <v>0</v>
      </c>
    </row>
    <row r="236" spans="4:57" ht="31.5" customHeight="1" thickBot="1" x14ac:dyDescent="0.25">
      <c r="D236" s="239">
        <v>221</v>
      </c>
      <c r="E236" s="116"/>
      <c r="F236" s="134"/>
      <c r="G236" s="73" t="s">
        <v>193</v>
      </c>
      <c r="H236" s="118">
        <v>0</v>
      </c>
      <c r="I236" s="118">
        <v>0</v>
      </c>
      <c r="J236" s="118">
        <v>0</v>
      </c>
      <c r="K236" s="118">
        <v>0</v>
      </c>
      <c r="L236" s="118">
        <v>0</v>
      </c>
      <c r="M236" s="118">
        <v>0</v>
      </c>
      <c r="N236" s="118">
        <v>0</v>
      </c>
      <c r="O236" s="118">
        <v>0</v>
      </c>
      <c r="P236" s="118">
        <v>0</v>
      </c>
      <c r="Q236" s="118">
        <v>0</v>
      </c>
      <c r="R236" s="118">
        <v>0</v>
      </c>
      <c r="S236" s="118">
        <v>0</v>
      </c>
      <c r="T236" s="118">
        <v>0</v>
      </c>
      <c r="U236" s="118">
        <v>0</v>
      </c>
      <c r="V236" s="118">
        <v>0</v>
      </c>
      <c r="W236" s="118">
        <v>0</v>
      </c>
      <c r="X236" s="118">
        <v>0</v>
      </c>
      <c r="Y236" s="118">
        <v>0</v>
      </c>
      <c r="Z236" s="118">
        <v>0</v>
      </c>
      <c r="AA236" s="118">
        <v>0</v>
      </c>
      <c r="AB236" s="118">
        <v>0</v>
      </c>
      <c r="AC236" s="118">
        <v>0</v>
      </c>
      <c r="AD236" s="118">
        <v>0</v>
      </c>
      <c r="AE236" s="118">
        <v>0</v>
      </c>
      <c r="AF236" s="118">
        <v>0</v>
      </c>
      <c r="AG236" s="118">
        <v>0</v>
      </c>
      <c r="AH236" s="118">
        <v>0</v>
      </c>
      <c r="AI236" s="118">
        <v>0</v>
      </c>
      <c r="AJ236" s="118"/>
      <c r="AK236" s="118"/>
      <c r="AL236" s="118"/>
      <c r="AM236" s="74">
        <f>'البيان النهائى '!AD233</f>
        <v>0</v>
      </c>
      <c r="AN236" s="75"/>
      <c r="AO236" s="76"/>
      <c r="AP236" s="76"/>
      <c r="AQ236" s="76"/>
      <c r="AR236" s="76">
        <f>'السلف الأجمالية'!E233</f>
        <v>0</v>
      </c>
      <c r="AS236" s="76"/>
      <c r="AT236" s="76"/>
      <c r="AU236" s="87"/>
      <c r="AV236" s="69"/>
      <c r="AW236" s="69"/>
      <c r="AX236" s="70"/>
      <c r="AY236" s="69"/>
      <c r="AZ236" s="71">
        <f>'كشف المرتبات'!AN231</f>
        <v>0</v>
      </c>
      <c r="BA236" s="99">
        <f>'البيان النهائى '!F233</f>
        <v>-28</v>
      </c>
      <c r="BB236" s="83">
        <f>'البيان النهائى '!R233</f>
        <v>0</v>
      </c>
      <c r="BC236" s="84">
        <f>'البيان النهائى '!E233</f>
        <v>0</v>
      </c>
      <c r="BD236" s="111">
        <f t="shared" si="7"/>
        <v>-28</v>
      </c>
      <c r="BE236" s="111">
        <f t="shared" si="8"/>
        <v>0</v>
      </c>
    </row>
    <row r="237" spans="4:57" ht="31.5" customHeight="1" thickBot="1" x14ac:dyDescent="0.25">
      <c r="D237" s="239">
        <v>222</v>
      </c>
      <c r="E237" s="116"/>
      <c r="F237" s="134"/>
      <c r="G237" s="73" t="s">
        <v>193</v>
      </c>
      <c r="H237" s="118">
        <v>0</v>
      </c>
      <c r="I237" s="118">
        <v>0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18">
        <v>0</v>
      </c>
      <c r="Q237" s="118">
        <v>0</v>
      </c>
      <c r="R237" s="118">
        <v>0</v>
      </c>
      <c r="S237" s="118">
        <v>0</v>
      </c>
      <c r="T237" s="118">
        <v>0</v>
      </c>
      <c r="U237" s="118">
        <v>0</v>
      </c>
      <c r="V237" s="118">
        <v>0</v>
      </c>
      <c r="W237" s="118">
        <v>0</v>
      </c>
      <c r="X237" s="118">
        <v>0</v>
      </c>
      <c r="Y237" s="118">
        <v>0</v>
      </c>
      <c r="Z237" s="118">
        <v>0</v>
      </c>
      <c r="AA237" s="118">
        <v>0</v>
      </c>
      <c r="AB237" s="118">
        <v>0</v>
      </c>
      <c r="AC237" s="118">
        <v>0</v>
      </c>
      <c r="AD237" s="118">
        <v>0</v>
      </c>
      <c r="AE237" s="118">
        <v>0</v>
      </c>
      <c r="AF237" s="118">
        <v>0</v>
      </c>
      <c r="AG237" s="118">
        <v>0</v>
      </c>
      <c r="AH237" s="118">
        <v>0</v>
      </c>
      <c r="AI237" s="118">
        <v>0</v>
      </c>
      <c r="AJ237" s="118"/>
      <c r="AK237" s="118"/>
      <c r="AL237" s="118"/>
      <c r="AM237" s="74">
        <f>'البيان النهائى '!AD234</f>
        <v>0</v>
      </c>
      <c r="AN237" s="75"/>
      <c r="AO237" s="76"/>
      <c r="AP237" s="76"/>
      <c r="AQ237" s="76"/>
      <c r="AR237" s="76">
        <f>'السلف الأجمالية'!E234</f>
        <v>0</v>
      </c>
      <c r="AS237" s="76"/>
      <c r="AT237" s="76"/>
      <c r="AU237" s="87"/>
      <c r="AV237" s="69"/>
      <c r="AW237" s="69"/>
      <c r="AX237" s="70"/>
      <c r="AY237" s="69"/>
      <c r="AZ237" s="71">
        <f>'كشف المرتبات'!AN232</f>
        <v>0</v>
      </c>
      <c r="BA237" s="99">
        <f>'البيان النهائى '!F234</f>
        <v>-28</v>
      </c>
      <c r="BB237" s="83">
        <f>'البيان النهائى '!R234</f>
        <v>0</v>
      </c>
      <c r="BC237" s="84">
        <f>'البيان النهائى '!E234</f>
        <v>0</v>
      </c>
      <c r="BD237" s="111">
        <f t="shared" si="7"/>
        <v>-28</v>
      </c>
      <c r="BE237" s="111">
        <f t="shared" si="8"/>
        <v>0</v>
      </c>
    </row>
    <row r="238" spans="4:57" ht="31.5" customHeight="1" thickBot="1" x14ac:dyDescent="0.25">
      <c r="D238" s="239">
        <v>223</v>
      </c>
      <c r="E238" s="116"/>
      <c r="F238" s="134"/>
      <c r="G238" s="73" t="s">
        <v>193</v>
      </c>
      <c r="H238" s="118">
        <v>0</v>
      </c>
      <c r="I238" s="118">
        <v>0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18">
        <v>0</v>
      </c>
      <c r="Q238" s="118">
        <v>0</v>
      </c>
      <c r="R238" s="118">
        <v>0</v>
      </c>
      <c r="S238" s="118">
        <v>0</v>
      </c>
      <c r="T238" s="118">
        <v>0</v>
      </c>
      <c r="U238" s="118">
        <v>0</v>
      </c>
      <c r="V238" s="118">
        <v>0</v>
      </c>
      <c r="W238" s="118">
        <v>0</v>
      </c>
      <c r="X238" s="118">
        <v>0</v>
      </c>
      <c r="Y238" s="118">
        <v>0</v>
      </c>
      <c r="Z238" s="118">
        <v>0</v>
      </c>
      <c r="AA238" s="118">
        <v>0</v>
      </c>
      <c r="AB238" s="118">
        <v>0</v>
      </c>
      <c r="AC238" s="118">
        <v>0</v>
      </c>
      <c r="AD238" s="118">
        <v>0</v>
      </c>
      <c r="AE238" s="118">
        <v>0</v>
      </c>
      <c r="AF238" s="118">
        <v>0</v>
      </c>
      <c r="AG238" s="118">
        <v>0</v>
      </c>
      <c r="AH238" s="118">
        <v>0</v>
      </c>
      <c r="AI238" s="118">
        <v>0</v>
      </c>
      <c r="AJ238" s="118"/>
      <c r="AK238" s="118"/>
      <c r="AL238" s="118"/>
      <c r="AM238" s="74">
        <f>'البيان النهائى '!AD235</f>
        <v>0</v>
      </c>
      <c r="AN238" s="75"/>
      <c r="AO238" s="76"/>
      <c r="AP238" s="76"/>
      <c r="AQ238" s="76"/>
      <c r="AR238" s="76">
        <f>'السلف الأجمالية'!E235</f>
        <v>0</v>
      </c>
      <c r="AS238" s="76"/>
      <c r="AT238" s="76"/>
      <c r="AU238" s="87"/>
      <c r="AV238" s="69"/>
      <c r="AW238" s="69"/>
      <c r="AX238" s="70"/>
      <c r="AY238" s="69"/>
      <c r="AZ238" s="71">
        <f>'كشف المرتبات'!AN233</f>
        <v>0</v>
      </c>
      <c r="BA238" s="99">
        <f>'البيان النهائى '!F235</f>
        <v>-28</v>
      </c>
      <c r="BB238" s="83">
        <f>'البيان النهائى '!R235</f>
        <v>0</v>
      </c>
      <c r="BC238" s="84">
        <f>'البيان النهائى '!E235</f>
        <v>0</v>
      </c>
      <c r="BD238" s="111">
        <f t="shared" si="7"/>
        <v>-28</v>
      </c>
      <c r="BE238" s="111">
        <f t="shared" si="8"/>
        <v>0</v>
      </c>
    </row>
    <row r="239" spans="4:57" ht="31.5" customHeight="1" thickBot="1" x14ac:dyDescent="0.25">
      <c r="D239" s="239">
        <v>224</v>
      </c>
      <c r="E239" s="116"/>
      <c r="F239" s="134"/>
      <c r="G239" s="73" t="s">
        <v>193</v>
      </c>
      <c r="H239" s="118">
        <v>0</v>
      </c>
      <c r="I239" s="118">
        <v>0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18">
        <v>0</v>
      </c>
      <c r="Q239" s="118">
        <v>0</v>
      </c>
      <c r="R239" s="118">
        <v>0</v>
      </c>
      <c r="S239" s="118">
        <v>0</v>
      </c>
      <c r="T239" s="118">
        <v>0</v>
      </c>
      <c r="U239" s="118">
        <v>0</v>
      </c>
      <c r="V239" s="118">
        <v>0</v>
      </c>
      <c r="W239" s="118">
        <v>0</v>
      </c>
      <c r="X239" s="118">
        <v>0</v>
      </c>
      <c r="Y239" s="118">
        <v>0</v>
      </c>
      <c r="Z239" s="118">
        <v>0</v>
      </c>
      <c r="AA239" s="118">
        <v>0</v>
      </c>
      <c r="AB239" s="118">
        <v>0</v>
      </c>
      <c r="AC239" s="118">
        <v>0</v>
      </c>
      <c r="AD239" s="118">
        <v>0</v>
      </c>
      <c r="AE239" s="118">
        <v>0</v>
      </c>
      <c r="AF239" s="118">
        <v>0</v>
      </c>
      <c r="AG239" s="118">
        <v>0</v>
      </c>
      <c r="AH239" s="118">
        <v>0</v>
      </c>
      <c r="AI239" s="118">
        <v>0</v>
      </c>
      <c r="AJ239" s="118"/>
      <c r="AK239" s="118"/>
      <c r="AL239" s="118"/>
      <c r="AM239" s="74">
        <f>'البيان النهائى '!AD236</f>
        <v>0</v>
      </c>
      <c r="AN239" s="75"/>
      <c r="AO239" s="76"/>
      <c r="AP239" s="76"/>
      <c r="AQ239" s="76"/>
      <c r="AR239" s="76">
        <f>'السلف الأجمالية'!E236</f>
        <v>0</v>
      </c>
      <c r="AS239" s="76"/>
      <c r="AT239" s="76"/>
      <c r="AU239" s="87"/>
      <c r="AV239" s="69"/>
      <c r="AW239" s="69"/>
      <c r="AX239" s="70"/>
      <c r="AY239" s="69"/>
      <c r="AZ239" s="71">
        <f>'كشف المرتبات'!AN234</f>
        <v>0</v>
      </c>
      <c r="BA239" s="99">
        <f>'البيان النهائى '!F236</f>
        <v>-28</v>
      </c>
      <c r="BB239" s="83">
        <f>'البيان النهائى '!R236</f>
        <v>0</v>
      </c>
      <c r="BC239" s="84">
        <f>'البيان النهائى '!E236</f>
        <v>0</v>
      </c>
      <c r="BD239" s="111">
        <f t="shared" si="7"/>
        <v>-28</v>
      </c>
      <c r="BE239" s="111">
        <f t="shared" si="8"/>
        <v>0</v>
      </c>
    </row>
    <row r="240" spans="4:57" ht="31.5" customHeight="1" thickBot="1" x14ac:dyDescent="0.25">
      <c r="D240" s="239">
        <v>225</v>
      </c>
      <c r="E240" s="116"/>
      <c r="F240" s="134"/>
      <c r="G240" s="73" t="s">
        <v>193</v>
      </c>
      <c r="H240" s="118">
        <v>0</v>
      </c>
      <c r="I240" s="118">
        <v>0</v>
      </c>
      <c r="J240" s="118">
        <v>0</v>
      </c>
      <c r="K240" s="118">
        <v>0</v>
      </c>
      <c r="L240" s="118">
        <v>0</v>
      </c>
      <c r="M240" s="118">
        <v>0</v>
      </c>
      <c r="N240" s="118">
        <v>0</v>
      </c>
      <c r="O240" s="118">
        <v>0</v>
      </c>
      <c r="P240" s="118">
        <v>0</v>
      </c>
      <c r="Q240" s="118">
        <v>0</v>
      </c>
      <c r="R240" s="118">
        <v>0</v>
      </c>
      <c r="S240" s="118">
        <v>0</v>
      </c>
      <c r="T240" s="118">
        <v>0</v>
      </c>
      <c r="U240" s="118">
        <v>0</v>
      </c>
      <c r="V240" s="118">
        <v>0</v>
      </c>
      <c r="W240" s="118">
        <v>0</v>
      </c>
      <c r="X240" s="118">
        <v>0</v>
      </c>
      <c r="Y240" s="118">
        <v>0</v>
      </c>
      <c r="Z240" s="118">
        <v>0</v>
      </c>
      <c r="AA240" s="118">
        <v>0</v>
      </c>
      <c r="AB240" s="118">
        <v>0</v>
      </c>
      <c r="AC240" s="118">
        <v>0</v>
      </c>
      <c r="AD240" s="118">
        <v>0</v>
      </c>
      <c r="AE240" s="118">
        <v>0</v>
      </c>
      <c r="AF240" s="118">
        <v>0</v>
      </c>
      <c r="AG240" s="118">
        <v>0</v>
      </c>
      <c r="AH240" s="118">
        <v>0</v>
      </c>
      <c r="AI240" s="118">
        <v>0</v>
      </c>
      <c r="AJ240" s="118"/>
      <c r="AK240" s="118"/>
      <c r="AL240" s="118"/>
      <c r="AM240" s="74">
        <f>'البيان النهائى '!AD237</f>
        <v>0</v>
      </c>
      <c r="AN240" s="75"/>
      <c r="AO240" s="76"/>
      <c r="AP240" s="76"/>
      <c r="AQ240" s="76"/>
      <c r="AR240" s="76">
        <f>'السلف الأجمالية'!E237</f>
        <v>0</v>
      </c>
      <c r="AS240" s="76"/>
      <c r="AT240" s="76"/>
      <c r="AU240" s="87"/>
      <c r="AV240" s="69"/>
      <c r="AW240" s="69"/>
      <c r="AX240" s="70"/>
      <c r="AY240" s="69"/>
      <c r="AZ240" s="71">
        <f>'كشف المرتبات'!AN235</f>
        <v>0</v>
      </c>
      <c r="BA240" s="99">
        <f>'البيان النهائى '!F237</f>
        <v>-28</v>
      </c>
      <c r="BB240" s="83">
        <f>'البيان النهائى '!R237</f>
        <v>0</v>
      </c>
      <c r="BC240" s="84">
        <f>'البيان النهائى '!E237</f>
        <v>0</v>
      </c>
      <c r="BD240" s="111">
        <f t="shared" si="7"/>
        <v>-28</v>
      </c>
      <c r="BE240" s="111">
        <f t="shared" si="8"/>
        <v>0</v>
      </c>
    </row>
    <row r="241" spans="4:57" ht="31.5" customHeight="1" thickBot="1" x14ac:dyDescent="0.25">
      <c r="D241" s="239">
        <v>226</v>
      </c>
      <c r="E241" s="116"/>
      <c r="F241" s="134"/>
      <c r="G241" s="73" t="s">
        <v>193</v>
      </c>
      <c r="H241" s="118">
        <v>0</v>
      </c>
      <c r="I241" s="118">
        <v>0</v>
      </c>
      <c r="J241" s="118">
        <v>0</v>
      </c>
      <c r="K241" s="118">
        <v>0</v>
      </c>
      <c r="L241" s="118">
        <v>0</v>
      </c>
      <c r="M241" s="118">
        <v>0</v>
      </c>
      <c r="N241" s="118">
        <v>0</v>
      </c>
      <c r="O241" s="118">
        <v>0</v>
      </c>
      <c r="P241" s="118">
        <v>0</v>
      </c>
      <c r="Q241" s="118">
        <v>0</v>
      </c>
      <c r="R241" s="118">
        <v>0</v>
      </c>
      <c r="S241" s="118">
        <v>0</v>
      </c>
      <c r="T241" s="118">
        <v>0</v>
      </c>
      <c r="U241" s="118">
        <v>0</v>
      </c>
      <c r="V241" s="118">
        <v>0</v>
      </c>
      <c r="W241" s="118">
        <v>0</v>
      </c>
      <c r="X241" s="118">
        <v>0</v>
      </c>
      <c r="Y241" s="118">
        <v>0</v>
      </c>
      <c r="Z241" s="118">
        <v>0</v>
      </c>
      <c r="AA241" s="118">
        <v>0</v>
      </c>
      <c r="AB241" s="118">
        <v>0</v>
      </c>
      <c r="AC241" s="118">
        <v>0</v>
      </c>
      <c r="AD241" s="118">
        <v>0</v>
      </c>
      <c r="AE241" s="118">
        <v>0</v>
      </c>
      <c r="AF241" s="118">
        <v>0</v>
      </c>
      <c r="AG241" s="118">
        <v>0</v>
      </c>
      <c r="AH241" s="118">
        <v>0</v>
      </c>
      <c r="AI241" s="118">
        <v>0</v>
      </c>
      <c r="AJ241" s="118"/>
      <c r="AK241" s="118"/>
      <c r="AL241" s="118"/>
      <c r="AM241" s="74">
        <f>'البيان النهائى '!AD238</f>
        <v>0</v>
      </c>
      <c r="AN241" s="75"/>
      <c r="AO241" s="76"/>
      <c r="AP241" s="76"/>
      <c r="AQ241" s="76"/>
      <c r="AR241" s="76">
        <f>'السلف الأجمالية'!E238</f>
        <v>0</v>
      </c>
      <c r="AS241" s="76"/>
      <c r="AT241" s="76"/>
      <c r="AU241" s="87"/>
      <c r="AV241" s="69"/>
      <c r="AW241" s="69"/>
      <c r="AX241" s="70"/>
      <c r="AY241" s="69"/>
      <c r="AZ241" s="71">
        <f>'كشف المرتبات'!AN236</f>
        <v>0</v>
      </c>
      <c r="BA241" s="99">
        <f>'البيان النهائى '!F238</f>
        <v>-28</v>
      </c>
      <c r="BB241" s="83">
        <f>'البيان النهائى '!R238</f>
        <v>0</v>
      </c>
      <c r="BC241" s="84">
        <f>'البيان النهائى '!E238</f>
        <v>0</v>
      </c>
      <c r="BD241" s="111">
        <f t="shared" si="7"/>
        <v>-28</v>
      </c>
      <c r="BE241" s="111">
        <f t="shared" si="8"/>
        <v>0</v>
      </c>
    </row>
    <row r="242" spans="4:57" ht="31.5" customHeight="1" thickBot="1" x14ac:dyDescent="0.25">
      <c r="D242" s="239">
        <v>227</v>
      </c>
      <c r="E242" s="116"/>
      <c r="F242" s="134"/>
      <c r="G242" s="73" t="s">
        <v>193</v>
      </c>
      <c r="H242" s="118">
        <v>0</v>
      </c>
      <c r="I242" s="118">
        <v>0</v>
      </c>
      <c r="J242" s="118">
        <v>0</v>
      </c>
      <c r="K242" s="118">
        <v>0</v>
      </c>
      <c r="L242" s="118">
        <v>0</v>
      </c>
      <c r="M242" s="118">
        <v>0</v>
      </c>
      <c r="N242" s="118">
        <v>0</v>
      </c>
      <c r="O242" s="118">
        <v>0</v>
      </c>
      <c r="P242" s="118">
        <v>0</v>
      </c>
      <c r="Q242" s="118">
        <v>0</v>
      </c>
      <c r="R242" s="118">
        <v>0</v>
      </c>
      <c r="S242" s="118">
        <v>0</v>
      </c>
      <c r="T242" s="118">
        <v>0</v>
      </c>
      <c r="U242" s="118">
        <v>0</v>
      </c>
      <c r="V242" s="118">
        <v>0</v>
      </c>
      <c r="W242" s="118">
        <v>0</v>
      </c>
      <c r="X242" s="118">
        <v>0</v>
      </c>
      <c r="Y242" s="118">
        <v>0</v>
      </c>
      <c r="Z242" s="118">
        <v>0</v>
      </c>
      <c r="AA242" s="118">
        <v>0</v>
      </c>
      <c r="AB242" s="118">
        <v>0</v>
      </c>
      <c r="AC242" s="118">
        <v>0</v>
      </c>
      <c r="AD242" s="118">
        <v>0</v>
      </c>
      <c r="AE242" s="118">
        <v>0</v>
      </c>
      <c r="AF242" s="118">
        <v>0</v>
      </c>
      <c r="AG242" s="118">
        <v>0</v>
      </c>
      <c r="AH242" s="118">
        <v>0</v>
      </c>
      <c r="AI242" s="118">
        <v>0</v>
      </c>
      <c r="AJ242" s="118"/>
      <c r="AK242" s="118"/>
      <c r="AL242" s="118"/>
      <c r="AM242" s="74">
        <f>'البيان النهائى '!AD239</f>
        <v>0</v>
      </c>
      <c r="AN242" s="75"/>
      <c r="AO242" s="76"/>
      <c r="AP242" s="76"/>
      <c r="AQ242" s="76"/>
      <c r="AR242" s="76">
        <f>'السلف الأجمالية'!E239</f>
        <v>0</v>
      </c>
      <c r="AS242" s="76"/>
      <c r="AT242" s="76"/>
      <c r="AU242" s="87"/>
      <c r="AV242" s="69"/>
      <c r="AW242" s="69"/>
      <c r="AX242" s="70"/>
      <c r="AY242" s="69"/>
      <c r="AZ242" s="71">
        <f>'كشف المرتبات'!AN237</f>
        <v>0</v>
      </c>
      <c r="BA242" s="99">
        <f>'البيان النهائى '!F239</f>
        <v>-28</v>
      </c>
      <c r="BB242" s="83">
        <f>'البيان النهائى '!R239</f>
        <v>0</v>
      </c>
      <c r="BC242" s="84">
        <f>'البيان النهائى '!E239</f>
        <v>0</v>
      </c>
      <c r="BD242" s="111">
        <f t="shared" si="7"/>
        <v>-28</v>
      </c>
      <c r="BE242" s="111">
        <f t="shared" si="8"/>
        <v>0</v>
      </c>
    </row>
    <row r="243" spans="4:57" ht="31.5" customHeight="1" thickBot="1" x14ac:dyDescent="0.25">
      <c r="D243" s="239">
        <v>228</v>
      </c>
      <c r="E243" s="116"/>
      <c r="F243" s="134"/>
      <c r="G243" s="73" t="s">
        <v>193</v>
      </c>
      <c r="H243" s="118">
        <v>0</v>
      </c>
      <c r="I243" s="118">
        <v>0</v>
      </c>
      <c r="J243" s="118">
        <v>0</v>
      </c>
      <c r="K243" s="118">
        <v>0</v>
      </c>
      <c r="L243" s="118">
        <v>0</v>
      </c>
      <c r="M243" s="118">
        <v>0</v>
      </c>
      <c r="N243" s="118">
        <v>0</v>
      </c>
      <c r="O243" s="118">
        <v>0</v>
      </c>
      <c r="P243" s="118">
        <v>0</v>
      </c>
      <c r="Q243" s="118">
        <v>0</v>
      </c>
      <c r="R243" s="118">
        <v>0</v>
      </c>
      <c r="S243" s="118">
        <v>0</v>
      </c>
      <c r="T243" s="118">
        <v>0</v>
      </c>
      <c r="U243" s="118">
        <v>0</v>
      </c>
      <c r="V243" s="118">
        <v>0</v>
      </c>
      <c r="W243" s="118">
        <v>0</v>
      </c>
      <c r="X243" s="118">
        <v>0</v>
      </c>
      <c r="Y243" s="118">
        <v>0</v>
      </c>
      <c r="Z243" s="118">
        <v>0</v>
      </c>
      <c r="AA243" s="118">
        <v>0</v>
      </c>
      <c r="AB243" s="118">
        <v>0</v>
      </c>
      <c r="AC243" s="118">
        <v>0</v>
      </c>
      <c r="AD243" s="118">
        <v>0</v>
      </c>
      <c r="AE243" s="118">
        <v>0</v>
      </c>
      <c r="AF243" s="118">
        <v>0</v>
      </c>
      <c r="AG243" s="118">
        <v>0</v>
      </c>
      <c r="AH243" s="118">
        <v>0</v>
      </c>
      <c r="AI243" s="118">
        <v>0</v>
      </c>
      <c r="AJ243" s="118"/>
      <c r="AK243" s="118"/>
      <c r="AL243" s="118"/>
      <c r="AM243" s="74">
        <f>'البيان النهائى '!AD240</f>
        <v>0</v>
      </c>
      <c r="AN243" s="75"/>
      <c r="AO243" s="76"/>
      <c r="AP243" s="76"/>
      <c r="AQ243" s="76"/>
      <c r="AR243" s="76">
        <f>'السلف الأجمالية'!E240</f>
        <v>0</v>
      </c>
      <c r="AS243" s="76"/>
      <c r="AT243" s="76"/>
      <c r="AU243" s="87"/>
      <c r="AV243" s="69"/>
      <c r="AW243" s="69"/>
      <c r="AX243" s="70"/>
      <c r="AY243" s="69"/>
      <c r="AZ243" s="71">
        <f>'كشف المرتبات'!AN238</f>
        <v>0</v>
      </c>
      <c r="BA243" s="99">
        <f>'البيان النهائى '!F240</f>
        <v>-28</v>
      </c>
      <c r="BB243" s="83">
        <f>'البيان النهائى '!R240</f>
        <v>0</v>
      </c>
      <c r="BC243" s="84">
        <f>'البيان النهائى '!E240</f>
        <v>0</v>
      </c>
      <c r="BD243" s="111">
        <f t="shared" si="7"/>
        <v>-28</v>
      </c>
      <c r="BE243" s="111">
        <f t="shared" si="8"/>
        <v>0</v>
      </c>
    </row>
    <row r="244" spans="4:57" ht="31.5" customHeight="1" thickBot="1" x14ac:dyDescent="0.25">
      <c r="D244" s="239">
        <v>229</v>
      </c>
      <c r="E244" s="116"/>
      <c r="F244" s="134"/>
      <c r="G244" s="73" t="s">
        <v>193</v>
      </c>
      <c r="H244" s="118">
        <v>0</v>
      </c>
      <c r="I244" s="118">
        <v>0</v>
      </c>
      <c r="J244" s="118">
        <v>0</v>
      </c>
      <c r="K244" s="118">
        <v>0</v>
      </c>
      <c r="L244" s="118">
        <v>0</v>
      </c>
      <c r="M244" s="118">
        <v>0</v>
      </c>
      <c r="N244" s="118">
        <v>0</v>
      </c>
      <c r="O244" s="118">
        <v>0</v>
      </c>
      <c r="P244" s="118">
        <v>0</v>
      </c>
      <c r="Q244" s="118">
        <v>0</v>
      </c>
      <c r="R244" s="118">
        <v>0</v>
      </c>
      <c r="S244" s="118">
        <v>0</v>
      </c>
      <c r="T244" s="118">
        <v>0</v>
      </c>
      <c r="U244" s="118">
        <v>0</v>
      </c>
      <c r="V244" s="118">
        <v>0</v>
      </c>
      <c r="W244" s="118">
        <v>0</v>
      </c>
      <c r="X244" s="118">
        <v>0</v>
      </c>
      <c r="Y244" s="118">
        <v>0</v>
      </c>
      <c r="Z244" s="118">
        <v>0</v>
      </c>
      <c r="AA244" s="118">
        <v>0</v>
      </c>
      <c r="AB244" s="118">
        <v>0</v>
      </c>
      <c r="AC244" s="118">
        <v>0</v>
      </c>
      <c r="AD244" s="118">
        <v>0</v>
      </c>
      <c r="AE244" s="118">
        <v>0</v>
      </c>
      <c r="AF244" s="118">
        <v>0</v>
      </c>
      <c r="AG244" s="118">
        <v>0</v>
      </c>
      <c r="AH244" s="118">
        <v>0</v>
      </c>
      <c r="AI244" s="118">
        <v>0</v>
      </c>
      <c r="AJ244" s="118"/>
      <c r="AK244" s="118"/>
      <c r="AL244" s="118"/>
      <c r="AM244" s="74">
        <f>'البيان النهائى '!AD241</f>
        <v>0</v>
      </c>
      <c r="AN244" s="75"/>
      <c r="AO244" s="76"/>
      <c r="AP244" s="76"/>
      <c r="AQ244" s="76"/>
      <c r="AR244" s="76">
        <f>'السلف الأجمالية'!E241</f>
        <v>0</v>
      </c>
      <c r="AS244" s="76"/>
      <c r="AT244" s="76"/>
      <c r="AU244" s="87"/>
      <c r="AV244" s="69"/>
      <c r="AW244" s="69"/>
      <c r="AX244" s="70"/>
      <c r="AY244" s="69"/>
      <c r="AZ244" s="71">
        <f>'كشف المرتبات'!AN239</f>
        <v>0</v>
      </c>
      <c r="BA244" s="99">
        <f>'البيان النهائى '!F241</f>
        <v>-28</v>
      </c>
      <c r="BB244" s="83">
        <f>'البيان النهائى '!R241</f>
        <v>0</v>
      </c>
      <c r="BC244" s="84">
        <f>'البيان النهائى '!E241</f>
        <v>0</v>
      </c>
      <c r="BD244" s="111">
        <f t="shared" si="7"/>
        <v>-28</v>
      </c>
      <c r="BE244" s="111">
        <f t="shared" si="8"/>
        <v>0</v>
      </c>
    </row>
    <row r="245" spans="4:57" ht="31.5" customHeight="1" thickBot="1" x14ac:dyDescent="0.25">
      <c r="D245" s="239">
        <v>230</v>
      </c>
      <c r="E245" s="116"/>
      <c r="F245" s="134"/>
      <c r="G245" s="73" t="s">
        <v>193</v>
      </c>
      <c r="H245" s="118">
        <v>0</v>
      </c>
      <c r="I245" s="118">
        <v>0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18">
        <v>0</v>
      </c>
      <c r="Q245" s="118">
        <v>0</v>
      </c>
      <c r="R245" s="118">
        <v>0</v>
      </c>
      <c r="S245" s="118">
        <v>0</v>
      </c>
      <c r="T245" s="118">
        <v>0</v>
      </c>
      <c r="U245" s="118">
        <v>0</v>
      </c>
      <c r="V245" s="118">
        <v>0</v>
      </c>
      <c r="W245" s="118">
        <v>0</v>
      </c>
      <c r="X245" s="118">
        <v>0</v>
      </c>
      <c r="Y245" s="118">
        <v>0</v>
      </c>
      <c r="Z245" s="118">
        <v>0</v>
      </c>
      <c r="AA245" s="118">
        <v>0</v>
      </c>
      <c r="AB245" s="118">
        <v>0</v>
      </c>
      <c r="AC245" s="118">
        <v>0</v>
      </c>
      <c r="AD245" s="118">
        <v>0</v>
      </c>
      <c r="AE245" s="118">
        <v>0</v>
      </c>
      <c r="AF245" s="118">
        <v>0</v>
      </c>
      <c r="AG245" s="118">
        <v>0</v>
      </c>
      <c r="AH245" s="118">
        <v>0</v>
      </c>
      <c r="AI245" s="118">
        <v>0</v>
      </c>
      <c r="AJ245" s="118"/>
      <c r="AK245" s="118"/>
      <c r="AL245" s="118"/>
      <c r="AM245" s="74">
        <f>'البيان النهائى '!AD242</f>
        <v>0</v>
      </c>
      <c r="AN245" s="75"/>
      <c r="AO245" s="76"/>
      <c r="AP245" s="76"/>
      <c r="AQ245" s="76"/>
      <c r="AR245" s="76">
        <f>'السلف الأجمالية'!E242</f>
        <v>0</v>
      </c>
      <c r="AS245" s="76"/>
      <c r="AT245" s="76"/>
      <c r="AU245" s="87"/>
      <c r="AV245" s="69"/>
      <c r="AW245" s="69"/>
      <c r="AX245" s="70"/>
      <c r="AY245" s="69"/>
      <c r="AZ245" s="71">
        <f>'كشف المرتبات'!AN240</f>
        <v>0</v>
      </c>
      <c r="BA245" s="99">
        <f>'البيان النهائى '!F242</f>
        <v>-28</v>
      </c>
      <c r="BB245" s="83">
        <f>'البيان النهائى '!R242</f>
        <v>0</v>
      </c>
      <c r="BC245" s="84">
        <f>'البيان النهائى '!E242</f>
        <v>0</v>
      </c>
      <c r="BD245" s="111">
        <f t="shared" si="7"/>
        <v>-28</v>
      </c>
      <c r="BE245" s="111">
        <f t="shared" si="8"/>
        <v>0</v>
      </c>
    </row>
    <row r="246" spans="4:57" ht="31.5" customHeight="1" thickBot="1" x14ac:dyDescent="0.25">
      <c r="D246" s="239">
        <v>231</v>
      </c>
      <c r="E246" s="116"/>
      <c r="F246" s="134"/>
      <c r="G246" s="73" t="s">
        <v>193</v>
      </c>
      <c r="H246" s="118">
        <v>0</v>
      </c>
      <c r="I246" s="118">
        <v>0</v>
      </c>
      <c r="J246" s="118">
        <v>0</v>
      </c>
      <c r="K246" s="118">
        <v>0</v>
      </c>
      <c r="L246" s="118">
        <v>0</v>
      </c>
      <c r="M246" s="118">
        <v>0</v>
      </c>
      <c r="N246" s="118">
        <v>0</v>
      </c>
      <c r="O246" s="118">
        <v>0</v>
      </c>
      <c r="P246" s="118">
        <v>0</v>
      </c>
      <c r="Q246" s="118">
        <v>0</v>
      </c>
      <c r="R246" s="118">
        <v>0</v>
      </c>
      <c r="S246" s="118">
        <v>0</v>
      </c>
      <c r="T246" s="118">
        <v>0</v>
      </c>
      <c r="U246" s="118">
        <v>0</v>
      </c>
      <c r="V246" s="118">
        <v>0</v>
      </c>
      <c r="W246" s="118">
        <v>0</v>
      </c>
      <c r="X246" s="118">
        <v>0</v>
      </c>
      <c r="Y246" s="118">
        <v>0</v>
      </c>
      <c r="Z246" s="118">
        <v>0</v>
      </c>
      <c r="AA246" s="118">
        <v>0</v>
      </c>
      <c r="AB246" s="118">
        <v>0</v>
      </c>
      <c r="AC246" s="118">
        <v>0</v>
      </c>
      <c r="AD246" s="118">
        <v>0</v>
      </c>
      <c r="AE246" s="118">
        <v>0</v>
      </c>
      <c r="AF246" s="118">
        <v>0</v>
      </c>
      <c r="AG246" s="118">
        <v>0</v>
      </c>
      <c r="AH246" s="118">
        <v>0</v>
      </c>
      <c r="AI246" s="118">
        <v>0</v>
      </c>
      <c r="AJ246" s="118"/>
      <c r="AK246" s="118"/>
      <c r="AL246" s="118"/>
      <c r="AM246" s="74">
        <f>'البيان النهائى '!AD243</f>
        <v>0</v>
      </c>
      <c r="AN246" s="75"/>
      <c r="AO246" s="76"/>
      <c r="AP246" s="76"/>
      <c r="AQ246" s="76"/>
      <c r="AR246" s="76">
        <f>'السلف الأجمالية'!E243</f>
        <v>0</v>
      </c>
      <c r="AS246" s="76"/>
      <c r="AT246" s="76"/>
      <c r="AU246" s="87"/>
      <c r="AV246" s="69"/>
      <c r="AW246" s="69"/>
      <c r="AX246" s="70"/>
      <c r="AY246" s="69"/>
      <c r="AZ246" s="71">
        <f>'كشف المرتبات'!AN241</f>
        <v>0</v>
      </c>
      <c r="BA246" s="99">
        <f>'البيان النهائى '!F243</f>
        <v>-28</v>
      </c>
      <c r="BB246" s="83">
        <f>'البيان النهائى '!R243</f>
        <v>0</v>
      </c>
      <c r="BC246" s="84">
        <f>'البيان النهائى '!E243</f>
        <v>0</v>
      </c>
      <c r="BD246" s="111">
        <f t="shared" si="7"/>
        <v>-28</v>
      </c>
      <c r="BE246" s="111">
        <f t="shared" si="8"/>
        <v>0</v>
      </c>
    </row>
    <row r="247" spans="4:57" ht="31.5" customHeight="1" thickBot="1" x14ac:dyDescent="0.25">
      <c r="D247" s="239">
        <v>232</v>
      </c>
      <c r="E247" s="116"/>
      <c r="F247" s="134"/>
      <c r="G247" s="73" t="s">
        <v>193</v>
      </c>
      <c r="H247" s="118">
        <v>0</v>
      </c>
      <c r="I247" s="118">
        <v>0</v>
      </c>
      <c r="J247" s="118">
        <v>0</v>
      </c>
      <c r="K247" s="118">
        <v>0</v>
      </c>
      <c r="L247" s="118">
        <v>0</v>
      </c>
      <c r="M247" s="118">
        <v>0</v>
      </c>
      <c r="N247" s="118">
        <v>0</v>
      </c>
      <c r="O247" s="118">
        <v>0</v>
      </c>
      <c r="P247" s="118">
        <v>0</v>
      </c>
      <c r="Q247" s="118">
        <v>0</v>
      </c>
      <c r="R247" s="118">
        <v>0</v>
      </c>
      <c r="S247" s="118">
        <v>0</v>
      </c>
      <c r="T247" s="118">
        <v>0</v>
      </c>
      <c r="U247" s="118">
        <v>0</v>
      </c>
      <c r="V247" s="118">
        <v>0</v>
      </c>
      <c r="W247" s="118">
        <v>0</v>
      </c>
      <c r="X247" s="118">
        <v>0</v>
      </c>
      <c r="Y247" s="118">
        <v>0</v>
      </c>
      <c r="Z247" s="118">
        <v>0</v>
      </c>
      <c r="AA247" s="118">
        <v>0</v>
      </c>
      <c r="AB247" s="118">
        <v>0</v>
      </c>
      <c r="AC247" s="118">
        <v>0</v>
      </c>
      <c r="AD247" s="118">
        <v>0</v>
      </c>
      <c r="AE247" s="118">
        <v>0</v>
      </c>
      <c r="AF247" s="118">
        <v>0</v>
      </c>
      <c r="AG247" s="118">
        <v>0</v>
      </c>
      <c r="AH247" s="118">
        <v>0</v>
      </c>
      <c r="AI247" s="118">
        <v>0</v>
      </c>
      <c r="AJ247" s="118"/>
      <c r="AK247" s="118"/>
      <c r="AL247" s="118"/>
      <c r="AM247" s="74">
        <f>'البيان النهائى '!AD244</f>
        <v>0</v>
      </c>
      <c r="AN247" s="75"/>
      <c r="AO247" s="76"/>
      <c r="AP247" s="76"/>
      <c r="AQ247" s="76"/>
      <c r="AR247" s="76">
        <f>'السلف الأجمالية'!E244</f>
        <v>0</v>
      </c>
      <c r="AS247" s="76"/>
      <c r="AT247" s="76"/>
      <c r="AU247" s="87"/>
      <c r="AV247" s="69"/>
      <c r="AW247" s="69"/>
      <c r="AX247" s="70"/>
      <c r="AY247" s="69"/>
      <c r="AZ247" s="71">
        <f>'كشف المرتبات'!AN242</f>
        <v>0</v>
      </c>
      <c r="BA247" s="99">
        <f>'البيان النهائى '!F244</f>
        <v>-28</v>
      </c>
      <c r="BB247" s="83">
        <f>'البيان النهائى '!R244</f>
        <v>0</v>
      </c>
      <c r="BC247" s="84">
        <f>'البيان النهائى '!E244</f>
        <v>0</v>
      </c>
      <c r="BD247" s="111">
        <f t="shared" si="7"/>
        <v>-28</v>
      </c>
      <c r="BE247" s="111">
        <f t="shared" si="8"/>
        <v>0</v>
      </c>
    </row>
    <row r="248" spans="4:57" ht="31.5" customHeight="1" thickBot="1" x14ac:dyDescent="0.25">
      <c r="D248" s="239">
        <v>233</v>
      </c>
      <c r="E248" s="116"/>
      <c r="F248" s="134"/>
      <c r="G248" s="73" t="s">
        <v>193</v>
      </c>
      <c r="H248" s="118">
        <v>0</v>
      </c>
      <c r="I248" s="118">
        <v>0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18">
        <v>0</v>
      </c>
      <c r="Q248" s="118">
        <v>0</v>
      </c>
      <c r="R248" s="118">
        <v>0</v>
      </c>
      <c r="S248" s="118">
        <v>0</v>
      </c>
      <c r="T248" s="118">
        <v>0</v>
      </c>
      <c r="U248" s="118">
        <v>0</v>
      </c>
      <c r="V248" s="118">
        <v>0</v>
      </c>
      <c r="W248" s="118">
        <v>0</v>
      </c>
      <c r="X248" s="118">
        <v>0</v>
      </c>
      <c r="Y248" s="118">
        <v>0</v>
      </c>
      <c r="Z248" s="118">
        <v>0</v>
      </c>
      <c r="AA248" s="118">
        <v>0</v>
      </c>
      <c r="AB248" s="118">
        <v>0</v>
      </c>
      <c r="AC248" s="118">
        <v>0</v>
      </c>
      <c r="AD248" s="118">
        <v>0</v>
      </c>
      <c r="AE248" s="118">
        <v>0</v>
      </c>
      <c r="AF248" s="118">
        <v>0</v>
      </c>
      <c r="AG248" s="118">
        <v>0</v>
      </c>
      <c r="AH248" s="118">
        <v>0</v>
      </c>
      <c r="AI248" s="118">
        <v>0</v>
      </c>
      <c r="AJ248" s="118"/>
      <c r="AK248" s="118"/>
      <c r="AL248" s="118"/>
      <c r="AM248" s="74">
        <f>'البيان النهائى '!AD245</f>
        <v>0</v>
      </c>
      <c r="AN248" s="75"/>
      <c r="AO248" s="76"/>
      <c r="AP248" s="76"/>
      <c r="AQ248" s="76"/>
      <c r="AR248" s="76">
        <f>'السلف الأجمالية'!E245</f>
        <v>0</v>
      </c>
      <c r="AS248" s="76"/>
      <c r="AT248" s="76"/>
      <c r="AU248" s="87"/>
      <c r="AV248" s="69"/>
      <c r="AW248" s="69"/>
      <c r="AX248" s="70"/>
      <c r="AY248" s="69"/>
      <c r="AZ248" s="71">
        <f>'كشف المرتبات'!AN243</f>
        <v>0</v>
      </c>
      <c r="BA248" s="99">
        <f>'البيان النهائى '!F245</f>
        <v>-28</v>
      </c>
      <c r="BB248" s="83">
        <f>'البيان النهائى '!R245</f>
        <v>0</v>
      </c>
      <c r="BC248" s="84">
        <f>'البيان النهائى '!E245</f>
        <v>0</v>
      </c>
      <c r="BD248" s="111">
        <f t="shared" si="7"/>
        <v>-28</v>
      </c>
      <c r="BE248" s="111">
        <f t="shared" si="8"/>
        <v>0</v>
      </c>
    </row>
    <row r="249" spans="4:57" ht="31.5" customHeight="1" thickBot="1" x14ac:dyDescent="0.25">
      <c r="D249" s="239">
        <v>234</v>
      </c>
      <c r="E249" s="116"/>
      <c r="F249" s="134"/>
      <c r="G249" s="73" t="s">
        <v>193</v>
      </c>
      <c r="H249" s="118">
        <v>0</v>
      </c>
      <c r="I249" s="118">
        <v>0</v>
      </c>
      <c r="J249" s="118">
        <v>0</v>
      </c>
      <c r="K249" s="118">
        <v>0</v>
      </c>
      <c r="L249" s="118">
        <v>0</v>
      </c>
      <c r="M249" s="118">
        <v>0</v>
      </c>
      <c r="N249" s="118">
        <v>0</v>
      </c>
      <c r="O249" s="118">
        <v>0</v>
      </c>
      <c r="P249" s="118">
        <v>0</v>
      </c>
      <c r="Q249" s="118">
        <v>0</v>
      </c>
      <c r="R249" s="118">
        <v>0</v>
      </c>
      <c r="S249" s="118">
        <v>0</v>
      </c>
      <c r="T249" s="118">
        <v>0</v>
      </c>
      <c r="U249" s="118">
        <v>0</v>
      </c>
      <c r="V249" s="118">
        <v>0</v>
      </c>
      <c r="W249" s="118">
        <v>0</v>
      </c>
      <c r="X249" s="118">
        <v>0</v>
      </c>
      <c r="Y249" s="118">
        <v>0</v>
      </c>
      <c r="Z249" s="118">
        <v>0</v>
      </c>
      <c r="AA249" s="118">
        <v>0</v>
      </c>
      <c r="AB249" s="118">
        <v>0</v>
      </c>
      <c r="AC249" s="118">
        <v>0</v>
      </c>
      <c r="AD249" s="118">
        <v>0</v>
      </c>
      <c r="AE249" s="118">
        <v>0</v>
      </c>
      <c r="AF249" s="118">
        <v>0</v>
      </c>
      <c r="AG249" s="118">
        <v>0</v>
      </c>
      <c r="AH249" s="118">
        <v>0</v>
      </c>
      <c r="AI249" s="118">
        <v>0</v>
      </c>
      <c r="AJ249" s="118"/>
      <c r="AK249" s="118"/>
      <c r="AL249" s="118"/>
      <c r="AM249" s="74">
        <f>'البيان النهائى '!AD246</f>
        <v>0</v>
      </c>
      <c r="AN249" s="75"/>
      <c r="AO249" s="76"/>
      <c r="AP249" s="76"/>
      <c r="AQ249" s="76"/>
      <c r="AR249" s="76">
        <f>'السلف الأجمالية'!E246</f>
        <v>0</v>
      </c>
      <c r="AS249" s="76"/>
      <c r="AT249" s="76"/>
      <c r="AU249" s="87"/>
      <c r="AV249" s="69"/>
      <c r="AW249" s="69"/>
      <c r="AX249" s="70"/>
      <c r="AY249" s="69"/>
      <c r="AZ249" s="71">
        <f>'كشف المرتبات'!AN244</f>
        <v>0</v>
      </c>
      <c r="BA249" s="99">
        <f>'البيان النهائى '!F246</f>
        <v>-28</v>
      </c>
      <c r="BB249" s="83">
        <f>'البيان النهائى '!R246</f>
        <v>0</v>
      </c>
      <c r="BC249" s="84">
        <f>'البيان النهائى '!E246</f>
        <v>0</v>
      </c>
      <c r="BD249" s="111">
        <f t="shared" si="7"/>
        <v>-28</v>
      </c>
      <c r="BE249" s="111">
        <f t="shared" si="8"/>
        <v>0</v>
      </c>
    </row>
    <row r="250" spans="4:57" ht="31.5" customHeight="1" thickBot="1" x14ac:dyDescent="0.25">
      <c r="D250" s="239">
        <v>235</v>
      </c>
      <c r="E250" s="116"/>
      <c r="F250" s="134"/>
      <c r="G250" s="73" t="s">
        <v>193</v>
      </c>
      <c r="H250" s="118">
        <v>0</v>
      </c>
      <c r="I250" s="118">
        <v>0</v>
      </c>
      <c r="J250" s="118">
        <v>0</v>
      </c>
      <c r="K250" s="118">
        <v>0</v>
      </c>
      <c r="L250" s="118">
        <v>0</v>
      </c>
      <c r="M250" s="118">
        <v>0</v>
      </c>
      <c r="N250" s="118">
        <v>0</v>
      </c>
      <c r="O250" s="118">
        <v>0</v>
      </c>
      <c r="P250" s="118">
        <v>0</v>
      </c>
      <c r="Q250" s="118">
        <v>0</v>
      </c>
      <c r="R250" s="118">
        <v>0</v>
      </c>
      <c r="S250" s="118">
        <v>0</v>
      </c>
      <c r="T250" s="118">
        <v>0</v>
      </c>
      <c r="U250" s="118">
        <v>0</v>
      </c>
      <c r="V250" s="118">
        <v>0</v>
      </c>
      <c r="W250" s="118">
        <v>0</v>
      </c>
      <c r="X250" s="118">
        <v>0</v>
      </c>
      <c r="Y250" s="118">
        <v>0</v>
      </c>
      <c r="Z250" s="118">
        <v>0</v>
      </c>
      <c r="AA250" s="118">
        <v>0</v>
      </c>
      <c r="AB250" s="118">
        <v>0</v>
      </c>
      <c r="AC250" s="118">
        <v>0</v>
      </c>
      <c r="AD250" s="118">
        <v>0</v>
      </c>
      <c r="AE250" s="118">
        <v>0</v>
      </c>
      <c r="AF250" s="118">
        <v>0</v>
      </c>
      <c r="AG250" s="118">
        <v>0</v>
      </c>
      <c r="AH250" s="118">
        <v>0</v>
      </c>
      <c r="AI250" s="118">
        <v>0</v>
      </c>
      <c r="AJ250" s="118"/>
      <c r="AK250" s="118"/>
      <c r="AL250" s="118"/>
      <c r="AM250" s="74">
        <f>'البيان النهائى '!AD247</f>
        <v>0</v>
      </c>
      <c r="AN250" s="75"/>
      <c r="AO250" s="76"/>
      <c r="AP250" s="76"/>
      <c r="AQ250" s="76"/>
      <c r="AR250" s="76">
        <f>'السلف الأجمالية'!E247</f>
        <v>0</v>
      </c>
      <c r="AS250" s="76"/>
      <c r="AT250" s="76"/>
      <c r="AU250" s="87"/>
      <c r="AV250" s="69"/>
      <c r="AW250" s="69"/>
      <c r="AX250" s="70"/>
      <c r="AY250" s="69"/>
      <c r="AZ250" s="71">
        <f>'كشف المرتبات'!AN245</f>
        <v>0</v>
      </c>
      <c r="BA250" s="99">
        <f>'البيان النهائى '!F247</f>
        <v>-28</v>
      </c>
      <c r="BB250" s="83">
        <f>'البيان النهائى '!R247</f>
        <v>0</v>
      </c>
      <c r="BC250" s="84">
        <f>'البيان النهائى '!E247</f>
        <v>0</v>
      </c>
      <c r="BD250" s="111">
        <f t="shared" si="7"/>
        <v>-28</v>
      </c>
      <c r="BE250" s="111">
        <f t="shared" si="8"/>
        <v>0</v>
      </c>
    </row>
    <row r="251" spans="4:57" ht="31.5" customHeight="1" thickBot="1" x14ac:dyDescent="0.25">
      <c r="D251" s="239">
        <v>236</v>
      </c>
      <c r="E251" s="116"/>
      <c r="F251" s="134"/>
      <c r="G251" s="73" t="s">
        <v>193</v>
      </c>
      <c r="H251" s="118">
        <v>0</v>
      </c>
      <c r="I251" s="118">
        <v>0</v>
      </c>
      <c r="J251" s="118">
        <v>0</v>
      </c>
      <c r="K251" s="118">
        <v>0</v>
      </c>
      <c r="L251" s="118">
        <v>0</v>
      </c>
      <c r="M251" s="118">
        <v>0</v>
      </c>
      <c r="N251" s="118">
        <v>0</v>
      </c>
      <c r="O251" s="118">
        <v>0</v>
      </c>
      <c r="P251" s="118">
        <v>0</v>
      </c>
      <c r="Q251" s="118">
        <v>0</v>
      </c>
      <c r="R251" s="118">
        <v>0</v>
      </c>
      <c r="S251" s="118">
        <v>0</v>
      </c>
      <c r="T251" s="118">
        <v>0</v>
      </c>
      <c r="U251" s="118">
        <v>0</v>
      </c>
      <c r="V251" s="118">
        <v>0</v>
      </c>
      <c r="W251" s="118">
        <v>0</v>
      </c>
      <c r="X251" s="118">
        <v>0</v>
      </c>
      <c r="Y251" s="118">
        <v>0</v>
      </c>
      <c r="Z251" s="118">
        <v>0</v>
      </c>
      <c r="AA251" s="118">
        <v>0</v>
      </c>
      <c r="AB251" s="118">
        <v>0</v>
      </c>
      <c r="AC251" s="118">
        <v>0</v>
      </c>
      <c r="AD251" s="118">
        <v>0</v>
      </c>
      <c r="AE251" s="118">
        <v>0</v>
      </c>
      <c r="AF251" s="118">
        <v>0</v>
      </c>
      <c r="AG251" s="118">
        <v>0</v>
      </c>
      <c r="AH251" s="118">
        <v>0</v>
      </c>
      <c r="AI251" s="118">
        <v>0</v>
      </c>
      <c r="AJ251" s="118"/>
      <c r="AK251" s="118"/>
      <c r="AL251" s="118"/>
      <c r="AM251" s="74">
        <f>'البيان النهائى '!AD248</f>
        <v>0</v>
      </c>
      <c r="AN251" s="75"/>
      <c r="AO251" s="76"/>
      <c r="AP251" s="76"/>
      <c r="AQ251" s="76"/>
      <c r="AR251" s="76">
        <f>'السلف الأجمالية'!E248</f>
        <v>0</v>
      </c>
      <c r="AS251" s="76"/>
      <c r="AT251" s="76"/>
      <c r="AU251" s="87"/>
      <c r="AV251" s="69"/>
      <c r="AW251" s="69"/>
      <c r="AX251" s="70"/>
      <c r="AY251" s="69"/>
      <c r="AZ251" s="71">
        <f>'كشف المرتبات'!AN246</f>
        <v>0</v>
      </c>
      <c r="BA251" s="99">
        <f>'البيان النهائى '!F248</f>
        <v>-28</v>
      </c>
      <c r="BB251" s="83">
        <f>'البيان النهائى '!R248</f>
        <v>0</v>
      </c>
      <c r="BC251" s="84">
        <f>'البيان النهائى '!E248</f>
        <v>0</v>
      </c>
      <c r="BD251" s="111">
        <f t="shared" si="7"/>
        <v>-28</v>
      </c>
      <c r="BE251" s="111">
        <f t="shared" si="8"/>
        <v>0</v>
      </c>
    </row>
    <row r="252" spans="4:57" ht="31.5" customHeight="1" thickBot="1" x14ac:dyDescent="0.25">
      <c r="D252" s="239">
        <v>237</v>
      </c>
      <c r="E252" s="116"/>
      <c r="F252" s="134"/>
      <c r="G252" s="73" t="s">
        <v>193</v>
      </c>
      <c r="H252" s="118">
        <v>0</v>
      </c>
      <c r="I252" s="118">
        <v>0</v>
      </c>
      <c r="J252" s="118">
        <v>0</v>
      </c>
      <c r="K252" s="118">
        <v>0</v>
      </c>
      <c r="L252" s="118">
        <v>0</v>
      </c>
      <c r="M252" s="118">
        <v>0</v>
      </c>
      <c r="N252" s="118">
        <v>0</v>
      </c>
      <c r="O252" s="118">
        <v>0</v>
      </c>
      <c r="P252" s="118">
        <v>0</v>
      </c>
      <c r="Q252" s="118">
        <v>0</v>
      </c>
      <c r="R252" s="118">
        <v>0</v>
      </c>
      <c r="S252" s="118">
        <v>0</v>
      </c>
      <c r="T252" s="118">
        <v>0</v>
      </c>
      <c r="U252" s="118">
        <v>0</v>
      </c>
      <c r="V252" s="118">
        <v>0</v>
      </c>
      <c r="W252" s="118">
        <v>0</v>
      </c>
      <c r="X252" s="118">
        <v>0</v>
      </c>
      <c r="Y252" s="118">
        <v>0</v>
      </c>
      <c r="Z252" s="118">
        <v>0</v>
      </c>
      <c r="AA252" s="118">
        <v>0</v>
      </c>
      <c r="AB252" s="118">
        <v>0</v>
      </c>
      <c r="AC252" s="118">
        <v>0</v>
      </c>
      <c r="AD252" s="118">
        <v>0</v>
      </c>
      <c r="AE252" s="118">
        <v>0</v>
      </c>
      <c r="AF252" s="118">
        <v>0</v>
      </c>
      <c r="AG252" s="118">
        <v>0</v>
      </c>
      <c r="AH252" s="118">
        <v>0</v>
      </c>
      <c r="AI252" s="118">
        <v>0</v>
      </c>
      <c r="AJ252" s="118"/>
      <c r="AK252" s="118"/>
      <c r="AL252" s="118"/>
      <c r="AM252" s="74">
        <f>'البيان النهائى '!AD249</f>
        <v>0</v>
      </c>
      <c r="AN252" s="75"/>
      <c r="AO252" s="76"/>
      <c r="AP252" s="76"/>
      <c r="AQ252" s="76"/>
      <c r="AR252" s="76">
        <f>'السلف الأجمالية'!E249</f>
        <v>0</v>
      </c>
      <c r="AS252" s="76"/>
      <c r="AT252" s="76"/>
      <c r="AU252" s="87"/>
      <c r="AV252" s="69"/>
      <c r="AW252" s="69"/>
      <c r="AX252" s="70"/>
      <c r="AY252" s="69"/>
      <c r="AZ252" s="71">
        <f>'كشف المرتبات'!AN247</f>
        <v>0</v>
      </c>
      <c r="BA252" s="99">
        <f>'البيان النهائى '!F249</f>
        <v>-28</v>
      </c>
      <c r="BB252" s="83">
        <f>'البيان النهائى '!R249</f>
        <v>0</v>
      </c>
      <c r="BC252" s="84">
        <f>'البيان النهائى '!E249</f>
        <v>0</v>
      </c>
      <c r="BD252" s="111">
        <f t="shared" si="7"/>
        <v>-28</v>
      </c>
      <c r="BE252" s="111">
        <f t="shared" si="8"/>
        <v>0</v>
      </c>
    </row>
    <row r="253" spans="4:57" ht="31.5" customHeight="1" thickBot="1" x14ac:dyDescent="0.25">
      <c r="D253" s="239">
        <v>238</v>
      </c>
      <c r="E253" s="116"/>
      <c r="F253" s="134"/>
      <c r="G253" s="73" t="s">
        <v>193</v>
      </c>
      <c r="H253" s="118">
        <v>0</v>
      </c>
      <c r="I253" s="118">
        <v>0</v>
      </c>
      <c r="J253" s="118">
        <v>0</v>
      </c>
      <c r="K253" s="118">
        <v>0</v>
      </c>
      <c r="L253" s="118">
        <v>0</v>
      </c>
      <c r="M253" s="118">
        <v>0</v>
      </c>
      <c r="N253" s="118">
        <v>0</v>
      </c>
      <c r="O253" s="118">
        <v>0</v>
      </c>
      <c r="P253" s="118">
        <v>0</v>
      </c>
      <c r="Q253" s="118">
        <v>0</v>
      </c>
      <c r="R253" s="118">
        <v>0</v>
      </c>
      <c r="S253" s="118">
        <v>0</v>
      </c>
      <c r="T253" s="118">
        <v>0</v>
      </c>
      <c r="U253" s="118">
        <v>0</v>
      </c>
      <c r="V253" s="118">
        <v>0</v>
      </c>
      <c r="W253" s="118">
        <v>0</v>
      </c>
      <c r="X253" s="118">
        <v>0</v>
      </c>
      <c r="Y253" s="118">
        <v>0</v>
      </c>
      <c r="Z253" s="118">
        <v>0</v>
      </c>
      <c r="AA253" s="118">
        <v>0</v>
      </c>
      <c r="AB253" s="118">
        <v>0</v>
      </c>
      <c r="AC253" s="118">
        <v>0</v>
      </c>
      <c r="AD253" s="118">
        <v>0</v>
      </c>
      <c r="AE253" s="118">
        <v>0</v>
      </c>
      <c r="AF253" s="118">
        <v>0</v>
      </c>
      <c r="AG253" s="118">
        <v>0</v>
      </c>
      <c r="AH253" s="118">
        <v>0</v>
      </c>
      <c r="AI253" s="118">
        <v>0</v>
      </c>
      <c r="AJ253" s="118"/>
      <c r="AK253" s="118"/>
      <c r="AL253" s="118"/>
      <c r="AM253" s="74">
        <f>'البيان النهائى '!AD250</f>
        <v>0</v>
      </c>
      <c r="AN253" s="75"/>
      <c r="AO253" s="76"/>
      <c r="AP253" s="76"/>
      <c r="AQ253" s="76"/>
      <c r="AR253" s="76">
        <f>'السلف الأجمالية'!E250</f>
        <v>0</v>
      </c>
      <c r="AS253" s="76"/>
      <c r="AT253" s="76"/>
      <c r="AU253" s="87"/>
      <c r="AV253" s="69"/>
      <c r="AW253" s="69"/>
      <c r="AX253" s="70"/>
      <c r="AY253" s="69"/>
      <c r="AZ253" s="71">
        <f>'كشف المرتبات'!AN248</f>
        <v>0</v>
      </c>
      <c r="BA253" s="99">
        <f>'البيان النهائى '!F250</f>
        <v>-28</v>
      </c>
      <c r="BB253" s="83">
        <f>'البيان النهائى '!R250</f>
        <v>0</v>
      </c>
      <c r="BC253" s="84">
        <f>'البيان النهائى '!E250</f>
        <v>0</v>
      </c>
      <c r="BD253" s="111">
        <f t="shared" si="7"/>
        <v>-28</v>
      </c>
      <c r="BE253" s="111">
        <f t="shared" si="8"/>
        <v>0</v>
      </c>
    </row>
    <row r="254" spans="4:57" ht="31.5" customHeight="1" thickBot="1" x14ac:dyDescent="0.25">
      <c r="D254" s="239">
        <v>239</v>
      </c>
      <c r="E254" s="116"/>
      <c r="F254" s="134"/>
      <c r="G254" s="73" t="s">
        <v>193</v>
      </c>
      <c r="H254" s="118">
        <v>0</v>
      </c>
      <c r="I254" s="118">
        <v>0</v>
      </c>
      <c r="J254" s="118">
        <v>0</v>
      </c>
      <c r="K254" s="118">
        <v>0</v>
      </c>
      <c r="L254" s="118">
        <v>0</v>
      </c>
      <c r="M254" s="118">
        <v>0</v>
      </c>
      <c r="N254" s="118">
        <v>0</v>
      </c>
      <c r="O254" s="118">
        <v>0</v>
      </c>
      <c r="P254" s="118">
        <v>0</v>
      </c>
      <c r="Q254" s="118">
        <v>0</v>
      </c>
      <c r="R254" s="118">
        <v>0</v>
      </c>
      <c r="S254" s="118">
        <v>0</v>
      </c>
      <c r="T254" s="118">
        <v>0</v>
      </c>
      <c r="U254" s="118">
        <v>0</v>
      </c>
      <c r="V254" s="118">
        <v>0</v>
      </c>
      <c r="W254" s="118">
        <v>0</v>
      </c>
      <c r="X254" s="118">
        <v>0</v>
      </c>
      <c r="Y254" s="118">
        <v>0</v>
      </c>
      <c r="Z254" s="118">
        <v>0</v>
      </c>
      <c r="AA254" s="118">
        <v>0</v>
      </c>
      <c r="AB254" s="118">
        <v>0</v>
      </c>
      <c r="AC254" s="118">
        <v>0</v>
      </c>
      <c r="AD254" s="118">
        <v>0</v>
      </c>
      <c r="AE254" s="118">
        <v>0</v>
      </c>
      <c r="AF254" s="118">
        <v>0</v>
      </c>
      <c r="AG254" s="118">
        <v>0</v>
      </c>
      <c r="AH254" s="118">
        <v>0</v>
      </c>
      <c r="AI254" s="118">
        <v>0</v>
      </c>
      <c r="AJ254" s="118"/>
      <c r="AK254" s="118"/>
      <c r="AL254" s="118"/>
      <c r="AM254" s="74">
        <f>'البيان النهائى '!AD251</f>
        <v>0</v>
      </c>
      <c r="AN254" s="75"/>
      <c r="AO254" s="76"/>
      <c r="AP254" s="76"/>
      <c r="AQ254" s="76"/>
      <c r="AR254" s="76">
        <f>'السلف الأجمالية'!E251</f>
        <v>0</v>
      </c>
      <c r="AS254" s="76"/>
      <c r="AT254" s="76"/>
      <c r="AU254" s="87"/>
      <c r="AV254" s="69"/>
      <c r="AW254" s="69"/>
      <c r="AX254" s="70"/>
      <c r="AY254" s="69"/>
      <c r="AZ254" s="71">
        <f>'كشف المرتبات'!AN249</f>
        <v>0</v>
      </c>
      <c r="BA254" s="99">
        <f>'البيان النهائى '!F251</f>
        <v>-28</v>
      </c>
      <c r="BB254" s="83">
        <f>'البيان النهائى '!R251</f>
        <v>0</v>
      </c>
      <c r="BC254" s="84">
        <f>'البيان النهائى '!E251</f>
        <v>0</v>
      </c>
      <c r="BD254" s="111">
        <f t="shared" si="7"/>
        <v>-28</v>
      </c>
      <c r="BE254" s="111">
        <f t="shared" si="8"/>
        <v>0</v>
      </c>
    </row>
    <row r="255" spans="4:57" ht="31.5" customHeight="1" thickBot="1" x14ac:dyDescent="0.25">
      <c r="D255" s="239">
        <v>240</v>
      </c>
      <c r="E255" s="116"/>
      <c r="F255" s="134"/>
      <c r="G255" s="73" t="s">
        <v>193</v>
      </c>
      <c r="H255" s="118">
        <v>0</v>
      </c>
      <c r="I255" s="118">
        <v>0</v>
      </c>
      <c r="J255" s="118">
        <v>0</v>
      </c>
      <c r="K255" s="118">
        <v>0</v>
      </c>
      <c r="L255" s="118">
        <v>0</v>
      </c>
      <c r="M255" s="118">
        <v>0</v>
      </c>
      <c r="N255" s="118">
        <v>0</v>
      </c>
      <c r="O255" s="118">
        <v>0</v>
      </c>
      <c r="P255" s="118">
        <v>0</v>
      </c>
      <c r="Q255" s="118">
        <v>0</v>
      </c>
      <c r="R255" s="118">
        <v>0</v>
      </c>
      <c r="S255" s="118">
        <v>0</v>
      </c>
      <c r="T255" s="118">
        <v>0</v>
      </c>
      <c r="U255" s="118">
        <v>0</v>
      </c>
      <c r="V255" s="118">
        <v>0</v>
      </c>
      <c r="W255" s="118">
        <v>0</v>
      </c>
      <c r="X255" s="118">
        <v>0</v>
      </c>
      <c r="Y255" s="118">
        <v>0</v>
      </c>
      <c r="Z255" s="118">
        <v>0</v>
      </c>
      <c r="AA255" s="118">
        <v>0</v>
      </c>
      <c r="AB255" s="118">
        <v>0</v>
      </c>
      <c r="AC255" s="118">
        <v>0</v>
      </c>
      <c r="AD255" s="118">
        <v>0</v>
      </c>
      <c r="AE255" s="118">
        <v>0</v>
      </c>
      <c r="AF255" s="118">
        <v>0</v>
      </c>
      <c r="AG255" s="118">
        <v>0</v>
      </c>
      <c r="AH255" s="118">
        <v>0</v>
      </c>
      <c r="AI255" s="118">
        <v>0</v>
      </c>
      <c r="AJ255" s="118"/>
      <c r="AK255" s="118"/>
      <c r="AL255" s="118"/>
      <c r="AM255" s="74">
        <f>'البيان النهائى '!AD252</f>
        <v>0</v>
      </c>
      <c r="AN255" s="75"/>
      <c r="AO255" s="76"/>
      <c r="AP255" s="76"/>
      <c r="AQ255" s="76"/>
      <c r="AR255" s="76">
        <f>'السلف الأجمالية'!E252</f>
        <v>0</v>
      </c>
      <c r="AS255" s="76"/>
      <c r="AT255" s="76"/>
      <c r="AU255" s="87"/>
      <c r="AV255" s="69"/>
      <c r="AW255" s="69"/>
      <c r="AX255" s="70"/>
      <c r="AY255" s="69"/>
      <c r="AZ255" s="71">
        <f>'كشف المرتبات'!AN250</f>
        <v>0</v>
      </c>
      <c r="BA255" s="99">
        <f>'البيان النهائى '!F252</f>
        <v>-28</v>
      </c>
      <c r="BB255" s="83">
        <f>'البيان النهائى '!R252</f>
        <v>0</v>
      </c>
      <c r="BC255" s="84">
        <f>'البيان النهائى '!E252</f>
        <v>0</v>
      </c>
      <c r="BD255" s="111">
        <f t="shared" si="7"/>
        <v>-28</v>
      </c>
      <c r="BE255" s="111">
        <f t="shared" si="8"/>
        <v>0</v>
      </c>
    </row>
    <row r="256" spans="4:57" ht="31.5" customHeight="1" thickBot="1" x14ac:dyDescent="0.25">
      <c r="D256" s="239">
        <v>241</v>
      </c>
      <c r="E256" s="116"/>
      <c r="F256" s="134"/>
      <c r="G256" s="73" t="s">
        <v>193</v>
      </c>
      <c r="H256" s="118">
        <v>0</v>
      </c>
      <c r="I256" s="118">
        <v>0</v>
      </c>
      <c r="J256" s="118">
        <v>0</v>
      </c>
      <c r="K256" s="118">
        <v>0</v>
      </c>
      <c r="L256" s="118">
        <v>0</v>
      </c>
      <c r="M256" s="118">
        <v>0</v>
      </c>
      <c r="N256" s="118">
        <v>0</v>
      </c>
      <c r="O256" s="118">
        <v>0</v>
      </c>
      <c r="P256" s="118">
        <v>0</v>
      </c>
      <c r="Q256" s="118">
        <v>0</v>
      </c>
      <c r="R256" s="118">
        <v>0</v>
      </c>
      <c r="S256" s="118">
        <v>0</v>
      </c>
      <c r="T256" s="118">
        <v>0</v>
      </c>
      <c r="U256" s="118">
        <v>0</v>
      </c>
      <c r="V256" s="118">
        <v>0</v>
      </c>
      <c r="W256" s="118">
        <v>0</v>
      </c>
      <c r="X256" s="118">
        <v>0</v>
      </c>
      <c r="Y256" s="118">
        <v>0</v>
      </c>
      <c r="Z256" s="118">
        <v>0</v>
      </c>
      <c r="AA256" s="118">
        <v>0</v>
      </c>
      <c r="AB256" s="118">
        <v>0</v>
      </c>
      <c r="AC256" s="118">
        <v>0</v>
      </c>
      <c r="AD256" s="118">
        <v>0</v>
      </c>
      <c r="AE256" s="118">
        <v>0</v>
      </c>
      <c r="AF256" s="118">
        <v>0</v>
      </c>
      <c r="AG256" s="118">
        <v>0</v>
      </c>
      <c r="AH256" s="118">
        <v>0</v>
      </c>
      <c r="AI256" s="118">
        <v>0</v>
      </c>
      <c r="AJ256" s="118"/>
      <c r="AK256" s="118"/>
      <c r="AL256" s="118"/>
      <c r="AM256" s="74">
        <f>'البيان النهائى '!AD253</f>
        <v>0</v>
      </c>
      <c r="AN256" s="75"/>
      <c r="AO256" s="76"/>
      <c r="AP256" s="76"/>
      <c r="AQ256" s="76"/>
      <c r="AR256" s="76">
        <f>'السلف الأجمالية'!E253</f>
        <v>0</v>
      </c>
      <c r="AS256" s="76"/>
      <c r="AT256" s="76"/>
      <c r="AU256" s="87"/>
      <c r="AV256" s="69"/>
      <c r="AW256" s="69"/>
      <c r="AX256" s="70"/>
      <c r="AY256" s="69"/>
      <c r="AZ256" s="71">
        <f>'كشف المرتبات'!AN251</f>
        <v>0</v>
      </c>
      <c r="BA256" s="99">
        <f>'البيان النهائى '!F253</f>
        <v>-28</v>
      </c>
      <c r="BB256" s="83">
        <f>'البيان النهائى '!R253</f>
        <v>0</v>
      </c>
      <c r="BC256" s="84">
        <f>'البيان النهائى '!E253</f>
        <v>0</v>
      </c>
      <c r="BD256" s="111">
        <f t="shared" si="7"/>
        <v>-28</v>
      </c>
      <c r="BE256" s="111">
        <f t="shared" si="8"/>
        <v>0</v>
      </c>
    </row>
    <row r="257" spans="4:57" ht="31.5" customHeight="1" thickBot="1" x14ac:dyDescent="0.25">
      <c r="D257" s="239">
        <v>242</v>
      </c>
      <c r="E257" s="116"/>
      <c r="F257" s="134"/>
      <c r="G257" s="73" t="s">
        <v>193</v>
      </c>
      <c r="H257" s="118">
        <v>0</v>
      </c>
      <c r="I257" s="118">
        <v>0</v>
      </c>
      <c r="J257" s="118">
        <v>0</v>
      </c>
      <c r="K257" s="118">
        <v>0</v>
      </c>
      <c r="L257" s="118">
        <v>0</v>
      </c>
      <c r="M257" s="118">
        <v>0</v>
      </c>
      <c r="N257" s="118">
        <v>0</v>
      </c>
      <c r="O257" s="118">
        <v>0</v>
      </c>
      <c r="P257" s="118">
        <v>0</v>
      </c>
      <c r="Q257" s="118">
        <v>0</v>
      </c>
      <c r="R257" s="118">
        <v>0</v>
      </c>
      <c r="S257" s="118">
        <v>0</v>
      </c>
      <c r="T257" s="118">
        <v>0</v>
      </c>
      <c r="U257" s="118">
        <v>0</v>
      </c>
      <c r="V257" s="118">
        <v>0</v>
      </c>
      <c r="W257" s="118">
        <v>0</v>
      </c>
      <c r="X257" s="118">
        <v>0</v>
      </c>
      <c r="Y257" s="118">
        <v>0</v>
      </c>
      <c r="Z257" s="118">
        <v>0</v>
      </c>
      <c r="AA257" s="118">
        <v>0</v>
      </c>
      <c r="AB257" s="118">
        <v>0</v>
      </c>
      <c r="AC257" s="118">
        <v>0</v>
      </c>
      <c r="AD257" s="118">
        <v>0</v>
      </c>
      <c r="AE257" s="118">
        <v>0</v>
      </c>
      <c r="AF257" s="118">
        <v>0</v>
      </c>
      <c r="AG257" s="118">
        <v>0</v>
      </c>
      <c r="AH257" s="118">
        <v>0</v>
      </c>
      <c r="AI257" s="118">
        <v>0</v>
      </c>
      <c r="AJ257" s="118"/>
      <c r="AK257" s="118"/>
      <c r="AL257" s="118"/>
      <c r="AM257" s="74">
        <f>'البيان النهائى '!AD254</f>
        <v>0</v>
      </c>
      <c r="AN257" s="75"/>
      <c r="AO257" s="76"/>
      <c r="AP257" s="76"/>
      <c r="AQ257" s="76"/>
      <c r="AR257" s="76">
        <f>'السلف الأجمالية'!E254</f>
        <v>0</v>
      </c>
      <c r="AS257" s="76"/>
      <c r="AT257" s="76"/>
      <c r="AU257" s="87"/>
      <c r="AV257" s="69"/>
      <c r="AW257" s="69"/>
      <c r="AX257" s="70"/>
      <c r="AY257" s="69"/>
      <c r="AZ257" s="71">
        <f>'كشف المرتبات'!AN252</f>
        <v>0</v>
      </c>
      <c r="BA257" s="99">
        <f>'البيان النهائى '!F254</f>
        <v>-28</v>
      </c>
      <c r="BB257" s="83">
        <f>'البيان النهائى '!R254</f>
        <v>0</v>
      </c>
      <c r="BC257" s="84">
        <f>'البيان النهائى '!E254</f>
        <v>0</v>
      </c>
      <c r="BD257" s="111">
        <f t="shared" si="7"/>
        <v>-28</v>
      </c>
      <c r="BE257" s="111">
        <f t="shared" si="8"/>
        <v>0</v>
      </c>
    </row>
    <row r="258" spans="4:57" ht="31.5" customHeight="1" thickBot="1" x14ac:dyDescent="0.25">
      <c r="D258" s="239">
        <v>243</v>
      </c>
      <c r="E258" s="116"/>
      <c r="F258" s="134"/>
      <c r="G258" s="73" t="s">
        <v>193</v>
      </c>
      <c r="H258" s="118">
        <v>0</v>
      </c>
      <c r="I258" s="118">
        <v>0</v>
      </c>
      <c r="J258" s="118">
        <v>0</v>
      </c>
      <c r="K258" s="118">
        <v>0</v>
      </c>
      <c r="L258" s="118">
        <v>0</v>
      </c>
      <c r="M258" s="118">
        <v>0</v>
      </c>
      <c r="N258" s="118">
        <v>0</v>
      </c>
      <c r="O258" s="118">
        <v>0</v>
      </c>
      <c r="P258" s="118">
        <v>0</v>
      </c>
      <c r="Q258" s="118">
        <v>0</v>
      </c>
      <c r="R258" s="118">
        <v>0</v>
      </c>
      <c r="S258" s="118">
        <v>0</v>
      </c>
      <c r="T258" s="118">
        <v>0</v>
      </c>
      <c r="U258" s="118">
        <v>0</v>
      </c>
      <c r="V258" s="118">
        <v>0</v>
      </c>
      <c r="W258" s="118">
        <v>0</v>
      </c>
      <c r="X258" s="118">
        <v>0</v>
      </c>
      <c r="Y258" s="118">
        <v>0</v>
      </c>
      <c r="Z258" s="118">
        <v>0</v>
      </c>
      <c r="AA258" s="118">
        <v>0</v>
      </c>
      <c r="AB258" s="118">
        <v>0</v>
      </c>
      <c r="AC258" s="118">
        <v>0</v>
      </c>
      <c r="AD258" s="118">
        <v>0</v>
      </c>
      <c r="AE258" s="118">
        <v>0</v>
      </c>
      <c r="AF258" s="118">
        <v>0</v>
      </c>
      <c r="AG258" s="118">
        <v>0</v>
      </c>
      <c r="AH258" s="118">
        <v>0</v>
      </c>
      <c r="AI258" s="118">
        <v>0</v>
      </c>
      <c r="AJ258" s="118"/>
      <c r="AK258" s="118"/>
      <c r="AL258" s="118"/>
      <c r="AM258" s="74">
        <f>'البيان النهائى '!AD255</f>
        <v>0</v>
      </c>
      <c r="AN258" s="75"/>
      <c r="AO258" s="76"/>
      <c r="AP258" s="76"/>
      <c r="AQ258" s="76"/>
      <c r="AR258" s="76">
        <f>'السلف الأجمالية'!E255</f>
        <v>0</v>
      </c>
      <c r="AS258" s="76"/>
      <c r="AT258" s="76"/>
      <c r="AU258" s="87"/>
      <c r="AV258" s="69"/>
      <c r="AW258" s="69"/>
      <c r="AX258" s="70"/>
      <c r="AY258" s="69"/>
      <c r="AZ258" s="71">
        <f>'كشف المرتبات'!AN253</f>
        <v>0</v>
      </c>
      <c r="BA258" s="99">
        <f>'البيان النهائى '!F255</f>
        <v>-28</v>
      </c>
      <c r="BB258" s="83">
        <f>'البيان النهائى '!R255</f>
        <v>0</v>
      </c>
      <c r="BC258" s="84">
        <f>'البيان النهائى '!E255</f>
        <v>0</v>
      </c>
      <c r="BD258" s="111">
        <f t="shared" si="7"/>
        <v>-28</v>
      </c>
      <c r="BE258" s="111">
        <f t="shared" si="8"/>
        <v>0</v>
      </c>
    </row>
    <row r="259" spans="4:57" ht="31.5" customHeight="1" thickBot="1" x14ac:dyDescent="0.25">
      <c r="D259" s="239">
        <v>244</v>
      </c>
      <c r="E259" s="116"/>
      <c r="F259" s="134"/>
      <c r="G259" s="73" t="s">
        <v>193</v>
      </c>
      <c r="H259" s="118">
        <v>0</v>
      </c>
      <c r="I259" s="118">
        <v>0</v>
      </c>
      <c r="J259" s="118">
        <v>0</v>
      </c>
      <c r="K259" s="118">
        <v>0</v>
      </c>
      <c r="L259" s="118">
        <v>0</v>
      </c>
      <c r="M259" s="118">
        <v>0</v>
      </c>
      <c r="N259" s="118">
        <v>0</v>
      </c>
      <c r="O259" s="118">
        <v>0</v>
      </c>
      <c r="P259" s="118">
        <v>0</v>
      </c>
      <c r="Q259" s="118">
        <v>0</v>
      </c>
      <c r="R259" s="118">
        <v>0</v>
      </c>
      <c r="S259" s="118">
        <v>0</v>
      </c>
      <c r="T259" s="118">
        <v>0</v>
      </c>
      <c r="U259" s="118">
        <v>0</v>
      </c>
      <c r="V259" s="118">
        <v>0</v>
      </c>
      <c r="W259" s="118">
        <v>0</v>
      </c>
      <c r="X259" s="118">
        <v>0</v>
      </c>
      <c r="Y259" s="118">
        <v>0</v>
      </c>
      <c r="Z259" s="118">
        <v>0</v>
      </c>
      <c r="AA259" s="118">
        <v>0</v>
      </c>
      <c r="AB259" s="118">
        <v>0</v>
      </c>
      <c r="AC259" s="118">
        <v>0</v>
      </c>
      <c r="AD259" s="118">
        <v>0</v>
      </c>
      <c r="AE259" s="118">
        <v>0</v>
      </c>
      <c r="AF259" s="118">
        <v>0</v>
      </c>
      <c r="AG259" s="118">
        <v>0</v>
      </c>
      <c r="AH259" s="118">
        <v>0</v>
      </c>
      <c r="AI259" s="118">
        <v>0</v>
      </c>
      <c r="AJ259" s="118"/>
      <c r="AK259" s="118"/>
      <c r="AL259" s="118"/>
      <c r="AM259" s="74">
        <f>'البيان النهائى '!AD256</f>
        <v>0</v>
      </c>
      <c r="AN259" s="75"/>
      <c r="AO259" s="76"/>
      <c r="AP259" s="76"/>
      <c r="AQ259" s="76"/>
      <c r="AR259" s="76">
        <f>'السلف الأجمالية'!E256</f>
        <v>0</v>
      </c>
      <c r="AS259" s="76"/>
      <c r="AT259" s="76"/>
      <c r="AU259" s="87"/>
      <c r="AV259" s="69"/>
      <c r="AW259" s="69"/>
      <c r="AX259" s="70"/>
      <c r="AY259" s="69"/>
      <c r="AZ259" s="71">
        <f>'كشف المرتبات'!AN254</f>
        <v>0</v>
      </c>
      <c r="BA259" s="99">
        <f>'البيان النهائى '!F256</f>
        <v>-28</v>
      </c>
      <c r="BB259" s="83">
        <f>'البيان النهائى '!R256</f>
        <v>0</v>
      </c>
      <c r="BC259" s="84">
        <f>'البيان النهائى '!E256</f>
        <v>0</v>
      </c>
      <c r="BD259" s="111">
        <f t="shared" si="7"/>
        <v>-28</v>
      </c>
      <c r="BE259" s="111">
        <f t="shared" si="8"/>
        <v>0</v>
      </c>
    </row>
    <row r="260" spans="4:57" ht="31.5" customHeight="1" thickBot="1" x14ac:dyDescent="0.25">
      <c r="D260" s="239">
        <v>245</v>
      </c>
      <c r="E260" s="116"/>
      <c r="F260" s="134"/>
      <c r="G260" s="73" t="s">
        <v>193</v>
      </c>
      <c r="H260" s="118">
        <v>0</v>
      </c>
      <c r="I260" s="118">
        <v>0</v>
      </c>
      <c r="J260" s="118">
        <v>0</v>
      </c>
      <c r="K260" s="118">
        <v>0</v>
      </c>
      <c r="L260" s="118">
        <v>0</v>
      </c>
      <c r="M260" s="118">
        <v>0</v>
      </c>
      <c r="N260" s="118">
        <v>0</v>
      </c>
      <c r="O260" s="118">
        <v>0</v>
      </c>
      <c r="P260" s="118">
        <v>0</v>
      </c>
      <c r="Q260" s="118">
        <v>0</v>
      </c>
      <c r="R260" s="118">
        <v>0</v>
      </c>
      <c r="S260" s="118">
        <v>0</v>
      </c>
      <c r="T260" s="118">
        <v>0</v>
      </c>
      <c r="U260" s="118">
        <v>0</v>
      </c>
      <c r="V260" s="118">
        <v>0</v>
      </c>
      <c r="W260" s="118">
        <v>0</v>
      </c>
      <c r="X260" s="118">
        <v>0</v>
      </c>
      <c r="Y260" s="118">
        <v>0</v>
      </c>
      <c r="Z260" s="118">
        <v>0</v>
      </c>
      <c r="AA260" s="118">
        <v>0</v>
      </c>
      <c r="AB260" s="118">
        <v>0</v>
      </c>
      <c r="AC260" s="118">
        <v>0</v>
      </c>
      <c r="AD260" s="118">
        <v>0</v>
      </c>
      <c r="AE260" s="118">
        <v>0</v>
      </c>
      <c r="AF260" s="118">
        <v>0</v>
      </c>
      <c r="AG260" s="118">
        <v>0</v>
      </c>
      <c r="AH260" s="118">
        <v>0</v>
      </c>
      <c r="AI260" s="118">
        <v>0</v>
      </c>
      <c r="AJ260" s="118"/>
      <c r="AK260" s="118"/>
      <c r="AL260" s="118"/>
      <c r="AM260" s="74">
        <f>'البيان النهائى '!AD257</f>
        <v>0</v>
      </c>
      <c r="AN260" s="75"/>
      <c r="AO260" s="76"/>
      <c r="AP260" s="76"/>
      <c r="AQ260" s="76"/>
      <c r="AR260" s="76">
        <f>'السلف الأجمالية'!E257</f>
        <v>0</v>
      </c>
      <c r="AS260" s="76"/>
      <c r="AT260" s="76"/>
      <c r="AU260" s="87"/>
      <c r="AV260" s="69"/>
      <c r="AW260" s="69"/>
      <c r="AX260" s="70"/>
      <c r="AY260" s="69"/>
      <c r="AZ260" s="71">
        <f>'كشف المرتبات'!AN255</f>
        <v>0</v>
      </c>
      <c r="BA260" s="99">
        <f>'البيان النهائى '!F257</f>
        <v>-28</v>
      </c>
      <c r="BB260" s="83">
        <f>'البيان النهائى '!R257</f>
        <v>0</v>
      </c>
      <c r="BC260" s="84">
        <f>'البيان النهائى '!E257</f>
        <v>0</v>
      </c>
      <c r="BD260" s="111">
        <f t="shared" si="7"/>
        <v>-28</v>
      </c>
      <c r="BE260" s="111">
        <f t="shared" si="8"/>
        <v>0</v>
      </c>
    </row>
    <row r="261" spans="4:57" ht="31.5" customHeight="1" thickBot="1" x14ac:dyDescent="0.25">
      <c r="D261" s="239">
        <v>246</v>
      </c>
      <c r="E261" s="116"/>
      <c r="F261" s="134"/>
      <c r="G261" s="73" t="s">
        <v>193</v>
      </c>
      <c r="H261" s="118">
        <v>0</v>
      </c>
      <c r="I261" s="118">
        <v>0</v>
      </c>
      <c r="J261" s="118">
        <v>0</v>
      </c>
      <c r="K261" s="118">
        <v>0</v>
      </c>
      <c r="L261" s="118">
        <v>0</v>
      </c>
      <c r="M261" s="118">
        <v>0</v>
      </c>
      <c r="N261" s="118">
        <v>0</v>
      </c>
      <c r="O261" s="118">
        <v>0</v>
      </c>
      <c r="P261" s="118">
        <v>0</v>
      </c>
      <c r="Q261" s="118">
        <v>0</v>
      </c>
      <c r="R261" s="118">
        <v>0</v>
      </c>
      <c r="S261" s="118">
        <v>0</v>
      </c>
      <c r="T261" s="118">
        <v>0</v>
      </c>
      <c r="U261" s="118">
        <v>0</v>
      </c>
      <c r="V261" s="118">
        <v>0</v>
      </c>
      <c r="W261" s="118">
        <v>0</v>
      </c>
      <c r="X261" s="118">
        <v>0</v>
      </c>
      <c r="Y261" s="118">
        <v>0</v>
      </c>
      <c r="Z261" s="118">
        <v>0</v>
      </c>
      <c r="AA261" s="118">
        <v>0</v>
      </c>
      <c r="AB261" s="118">
        <v>0</v>
      </c>
      <c r="AC261" s="118">
        <v>0</v>
      </c>
      <c r="AD261" s="118">
        <v>0</v>
      </c>
      <c r="AE261" s="118">
        <v>0</v>
      </c>
      <c r="AF261" s="118">
        <v>0</v>
      </c>
      <c r="AG261" s="118">
        <v>0</v>
      </c>
      <c r="AH261" s="118">
        <v>0</v>
      </c>
      <c r="AI261" s="118">
        <v>0</v>
      </c>
      <c r="AJ261" s="118"/>
      <c r="AK261" s="118"/>
      <c r="AL261" s="118"/>
      <c r="AM261" s="74">
        <f>'البيان النهائى '!AD258</f>
        <v>0</v>
      </c>
      <c r="AN261" s="75"/>
      <c r="AO261" s="76"/>
      <c r="AP261" s="76"/>
      <c r="AQ261" s="76"/>
      <c r="AR261" s="76">
        <f>'السلف الأجمالية'!E258</f>
        <v>0</v>
      </c>
      <c r="AS261" s="76"/>
      <c r="AT261" s="76"/>
      <c r="AU261" s="87"/>
      <c r="AV261" s="69"/>
      <c r="AW261" s="69"/>
      <c r="AX261" s="70"/>
      <c r="AY261" s="69"/>
      <c r="AZ261" s="71">
        <f>'كشف المرتبات'!AN256</f>
        <v>0</v>
      </c>
      <c r="BA261" s="99">
        <f>'البيان النهائى '!F258</f>
        <v>-28</v>
      </c>
      <c r="BB261" s="83">
        <f>'البيان النهائى '!R258</f>
        <v>0</v>
      </c>
      <c r="BC261" s="84">
        <f>'البيان النهائى '!E258</f>
        <v>0</v>
      </c>
      <c r="BD261" s="111">
        <f t="shared" si="7"/>
        <v>-28</v>
      </c>
      <c r="BE261" s="111">
        <f t="shared" si="8"/>
        <v>0</v>
      </c>
    </row>
    <row r="262" spans="4:57" ht="31.5" customHeight="1" thickBot="1" x14ac:dyDescent="0.25">
      <c r="D262" s="239">
        <v>247</v>
      </c>
      <c r="E262" s="116"/>
      <c r="F262" s="134"/>
      <c r="G262" s="73" t="s">
        <v>193</v>
      </c>
      <c r="H262" s="118">
        <v>0</v>
      </c>
      <c r="I262" s="118">
        <v>0</v>
      </c>
      <c r="J262" s="118">
        <v>0</v>
      </c>
      <c r="K262" s="118">
        <v>0</v>
      </c>
      <c r="L262" s="118">
        <v>0</v>
      </c>
      <c r="M262" s="118">
        <v>0</v>
      </c>
      <c r="N262" s="118">
        <v>0</v>
      </c>
      <c r="O262" s="118">
        <v>0</v>
      </c>
      <c r="P262" s="118">
        <v>0</v>
      </c>
      <c r="Q262" s="118">
        <v>0</v>
      </c>
      <c r="R262" s="118">
        <v>0</v>
      </c>
      <c r="S262" s="118">
        <v>0</v>
      </c>
      <c r="T262" s="118">
        <v>0</v>
      </c>
      <c r="U262" s="118">
        <v>0</v>
      </c>
      <c r="V262" s="118">
        <v>0</v>
      </c>
      <c r="W262" s="118">
        <v>0</v>
      </c>
      <c r="X262" s="118">
        <v>0</v>
      </c>
      <c r="Y262" s="118">
        <v>0</v>
      </c>
      <c r="Z262" s="118">
        <v>0</v>
      </c>
      <c r="AA262" s="118">
        <v>0</v>
      </c>
      <c r="AB262" s="118">
        <v>0</v>
      </c>
      <c r="AC262" s="118">
        <v>0</v>
      </c>
      <c r="AD262" s="118">
        <v>0</v>
      </c>
      <c r="AE262" s="118">
        <v>0</v>
      </c>
      <c r="AF262" s="118">
        <v>0</v>
      </c>
      <c r="AG262" s="118">
        <v>0</v>
      </c>
      <c r="AH262" s="118">
        <v>0</v>
      </c>
      <c r="AI262" s="118">
        <v>0</v>
      </c>
      <c r="AJ262" s="118"/>
      <c r="AK262" s="118"/>
      <c r="AL262" s="118"/>
      <c r="AM262" s="74">
        <f>'البيان النهائى '!AD259</f>
        <v>0</v>
      </c>
      <c r="AN262" s="75"/>
      <c r="AO262" s="76"/>
      <c r="AP262" s="76"/>
      <c r="AQ262" s="76"/>
      <c r="AR262" s="76">
        <f>'السلف الأجمالية'!E259</f>
        <v>0</v>
      </c>
      <c r="AS262" s="76"/>
      <c r="AT262" s="76"/>
      <c r="AU262" s="87"/>
      <c r="AV262" s="69"/>
      <c r="AW262" s="69"/>
      <c r="AX262" s="70"/>
      <c r="AY262" s="69"/>
      <c r="AZ262" s="71">
        <f>'كشف المرتبات'!AN257</f>
        <v>0</v>
      </c>
      <c r="BA262" s="99">
        <f>'البيان النهائى '!F259</f>
        <v>-28</v>
      </c>
      <c r="BB262" s="83">
        <f>'البيان النهائى '!R259</f>
        <v>0</v>
      </c>
      <c r="BC262" s="84">
        <f>'البيان النهائى '!E259</f>
        <v>0</v>
      </c>
      <c r="BD262" s="111">
        <f t="shared" si="7"/>
        <v>-28</v>
      </c>
      <c r="BE262" s="111">
        <f t="shared" si="8"/>
        <v>0</v>
      </c>
    </row>
    <row r="263" spans="4:57" ht="31.5" customHeight="1" thickBot="1" x14ac:dyDescent="0.25">
      <c r="D263" s="239">
        <v>248</v>
      </c>
      <c r="E263" s="116"/>
      <c r="F263" s="134"/>
      <c r="G263" s="73" t="s">
        <v>193</v>
      </c>
      <c r="H263" s="118">
        <v>0</v>
      </c>
      <c r="I263" s="118">
        <v>0</v>
      </c>
      <c r="J263" s="118">
        <v>0</v>
      </c>
      <c r="K263" s="118">
        <v>0</v>
      </c>
      <c r="L263" s="118">
        <v>0</v>
      </c>
      <c r="M263" s="118">
        <v>0</v>
      </c>
      <c r="N263" s="118">
        <v>0</v>
      </c>
      <c r="O263" s="118">
        <v>0</v>
      </c>
      <c r="P263" s="118">
        <v>0</v>
      </c>
      <c r="Q263" s="118">
        <v>0</v>
      </c>
      <c r="R263" s="118">
        <v>0</v>
      </c>
      <c r="S263" s="118">
        <v>0</v>
      </c>
      <c r="T263" s="118">
        <v>0</v>
      </c>
      <c r="U263" s="118">
        <v>0</v>
      </c>
      <c r="V263" s="118">
        <v>0</v>
      </c>
      <c r="W263" s="118">
        <v>0</v>
      </c>
      <c r="X263" s="118">
        <v>0</v>
      </c>
      <c r="Y263" s="118">
        <v>0</v>
      </c>
      <c r="Z263" s="118">
        <v>0</v>
      </c>
      <c r="AA263" s="118">
        <v>0</v>
      </c>
      <c r="AB263" s="118">
        <v>0</v>
      </c>
      <c r="AC263" s="118">
        <v>0</v>
      </c>
      <c r="AD263" s="118">
        <v>0</v>
      </c>
      <c r="AE263" s="118">
        <v>0</v>
      </c>
      <c r="AF263" s="118">
        <v>0</v>
      </c>
      <c r="AG263" s="118">
        <v>0</v>
      </c>
      <c r="AH263" s="118">
        <v>0</v>
      </c>
      <c r="AI263" s="118">
        <v>0</v>
      </c>
      <c r="AJ263" s="118"/>
      <c r="AK263" s="118"/>
      <c r="AL263" s="118"/>
      <c r="AM263" s="74">
        <f>'البيان النهائى '!AD260</f>
        <v>0</v>
      </c>
      <c r="AN263" s="75"/>
      <c r="AO263" s="76"/>
      <c r="AP263" s="76"/>
      <c r="AQ263" s="76"/>
      <c r="AR263" s="76">
        <f>'السلف الأجمالية'!E260</f>
        <v>0</v>
      </c>
      <c r="AS263" s="76"/>
      <c r="AT263" s="76"/>
      <c r="AU263" s="87"/>
      <c r="AV263" s="69"/>
      <c r="AW263" s="69"/>
      <c r="AX263" s="70"/>
      <c r="AY263" s="69"/>
      <c r="AZ263" s="71">
        <f>'كشف المرتبات'!AN258</f>
        <v>0</v>
      </c>
      <c r="BA263" s="99">
        <f>'البيان النهائى '!F260</f>
        <v>-28</v>
      </c>
      <c r="BB263" s="83">
        <f>'البيان النهائى '!R260</f>
        <v>0</v>
      </c>
      <c r="BC263" s="84">
        <f>'البيان النهائى '!E260</f>
        <v>0</v>
      </c>
      <c r="BD263" s="111">
        <f t="shared" si="7"/>
        <v>-28</v>
      </c>
      <c r="BE263" s="111">
        <f t="shared" si="8"/>
        <v>0</v>
      </c>
    </row>
    <row r="264" spans="4:57" ht="31.5" customHeight="1" thickBot="1" x14ac:dyDescent="0.25">
      <c r="D264" s="239">
        <v>249</v>
      </c>
      <c r="E264" s="116"/>
      <c r="F264" s="134"/>
      <c r="G264" s="73" t="s">
        <v>193</v>
      </c>
      <c r="H264" s="118">
        <v>0</v>
      </c>
      <c r="I264" s="118">
        <v>0</v>
      </c>
      <c r="J264" s="118">
        <v>0</v>
      </c>
      <c r="K264" s="118">
        <v>0</v>
      </c>
      <c r="L264" s="118">
        <v>0</v>
      </c>
      <c r="M264" s="118">
        <v>0</v>
      </c>
      <c r="N264" s="118">
        <v>0</v>
      </c>
      <c r="O264" s="118">
        <v>0</v>
      </c>
      <c r="P264" s="118">
        <v>0</v>
      </c>
      <c r="Q264" s="118">
        <v>0</v>
      </c>
      <c r="R264" s="118">
        <v>0</v>
      </c>
      <c r="S264" s="118">
        <v>0</v>
      </c>
      <c r="T264" s="118">
        <v>0</v>
      </c>
      <c r="U264" s="118">
        <v>0</v>
      </c>
      <c r="V264" s="118">
        <v>0</v>
      </c>
      <c r="W264" s="118">
        <v>0</v>
      </c>
      <c r="X264" s="118">
        <v>0</v>
      </c>
      <c r="Y264" s="118">
        <v>0</v>
      </c>
      <c r="Z264" s="118">
        <v>0</v>
      </c>
      <c r="AA264" s="118">
        <v>0</v>
      </c>
      <c r="AB264" s="118">
        <v>0</v>
      </c>
      <c r="AC264" s="118">
        <v>0</v>
      </c>
      <c r="AD264" s="118">
        <v>0</v>
      </c>
      <c r="AE264" s="118">
        <v>0</v>
      </c>
      <c r="AF264" s="118">
        <v>0</v>
      </c>
      <c r="AG264" s="118">
        <v>0</v>
      </c>
      <c r="AH264" s="118">
        <v>0</v>
      </c>
      <c r="AI264" s="118">
        <v>0</v>
      </c>
      <c r="AJ264" s="118"/>
      <c r="AK264" s="118"/>
      <c r="AL264" s="118"/>
      <c r="AM264" s="74">
        <f>'البيان النهائى '!AD261</f>
        <v>0</v>
      </c>
      <c r="AN264" s="75"/>
      <c r="AO264" s="76"/>
      <c r="AP264" s="76"/>
      <c r="AQ264" s="76"/>
      <c r="AR264" s="76">
        <f>'السلف الأجمالية'!E261</f>
        <v>0</v>
      </c>
      <c r="AS264" s="76"/>
      <c r="AT264" s="76"/>
      <c r="AU264" s="87"/>
      <c r="AV264" s="69"/>
      <c r="AW264" s="69"/>
      <c r="AX264" s="70"/>
      <c r="AY264" s="69"/>
      <c r="AZ264" s="71">
        <f>'كشف المرتبات'!AN259</f>
        <v>0</v>
      </c>
      <c r="BA264" s="99">
        <f>'البيان النهائى '!F261</f>
        <v>-28</v>
      </c>
      <c r="BB264" s="83">
        <f>'البيان النهائى '!R261</f>
        <v>0</v>
      </c>
      <c r="BC264" s="84">
        <f>'البيان النهائى '!E261</f>
        <v>0</v>
      </c>
      <c r="BD264" s="111">
        <f t="shared" si="7"/>
        <v>-28</v>
      </c>
      <c r="BE264" s="111">
        <f t="shared" si="8"/>
        <v>0</v>
      </c>
    </row>
    <row r="265" spans="4:57" ht="31.5" customHeight="1" thickBot="1" x14ac:dyDescent="0.25">
      <c r="D265" s="239">
        <v>250</v>
      </c>
      <c r="E265" s="116"/>
      <c r="F265" s="134"/>
      <c r="G265" s="73" t="s">
        <v>193</v>
      </c>
      <c r="H265" s="118">
        <v>0</v>
      </c>
      <c r="I265" s="118">
        <v>0</v>
      </c>
      <c r="J265" s="118">
        <v>0</v>
      </c>
      <c r="K265" s="118">
        <v>0</v>
      </c>
      <c r="L265" s="118">
        <v>0</v>
      </c>
      <c r="M265" s="118">
        <v>0</v>
      </c>
      <c r="N265" s="118">
        <v>0</v>
      </c>
      <c r="O265" s="118">
        <v>0</v>
      </c>
      <c r="P265" s="118">
        <v>0</v>
      </c>
      <c r="Q265" s="118">
        <v>0</v>
      </c>
      <c r="R265" s="118">
        <v>0</v>
      </c>
      <c r="S265" s="118">
        <v>0</v>
      </c>
      <c r="T265" s="118">
        <v>0</v>
      </c>
      <c r="U265" s="118">
        <v>0</v>
      </c>
      <c r="V265" s="118">
        <v>0</v>
      </c>
      <c r="W265" s="118">
        <v>0</v>
      </c>
      <c r="X265" s="118">
        <v>0</v>
      </c>
      <c r="Y265" s="118">
        <v>0</v>
      </c>
      <c r="Z265" s="118">
        <v>0</v>
      </c>
      <c r="AA265" s="118">
        <v>0</v>
      </c>
      <c r="AB265" s="118">
        <v>0</v>
      </c>
      <c r="AC265" s="118">
        <v>0</v>
      </c>
      <c r="AD265" s="118">
        <v>0</v>
      </c>
      <c r="AE265" s="118">
        <v>0</v>
      </c>
      <c r="AF265" s="118">
        <v>0</v>
      </c>
      <c r="AG265" s="118">
        <v>0</v>
      </c>
      <c r="AH265" s="118">
        <v>0</v>
      </c>
      <c r="AI265" s="118">
        <v>0</v>
      </c>
      <c r="AJ265" s="118"/>
      <c r="AK265" s="118"/>
      <c r="AL265" s="118"/>
      <c r="AM265" s="74">
        <f>'البيان النهائى '!AD262</f>
        <v>0</v>
      </c>
      <c r="AN265" s="75"/>
      <c r="AO265" s="76"/>
      <c r="AP265" s="76"/>
      <c r="AQ265" s="76"/>
      <c r="AR265" s="76">
        <f>'السلف الأجمالية'!E262</f>
        <v>0</v>
      </c>
      <c r="AS265" s="76"/>
      <c r="AT265" s="76"/>
      <c r="AU265" s="87"/>
      <c r="AV265" s="69"/>
      <c r="AW265" s="69"/>
      <c r="AX265" s="70"/>
      <c r="AY265" s="69"/>
      <c r="AZ265" s="71">
        <f>'كشف المرتبات'!AN260</f>
        <v>0</v>
      </c>
      <c r="BA265" s="99">
        <f>'البيان النهائى '!F262</f>
        <v>-28</v>
      </c>
      <c r="BB265" s="83">
        <f>'البيان النهائى '!R262</f>
        <v>0</v>
      </c>
      <c r="BC265" s="84">
        <f>'البيان النهائى '!E262</f>
        <v>0</v>
      </c>
      <c r="BD265" s="111">
        <f t="shared" si="7"/>
        <v>-28</v>
      </c>
      <c r="BE265" s="111">
        <f t="shared" si="8"/>
        <v>0</v>
      </c>
    </row>
    <row r="266" spans="4:57" ht="31.5" customHeight="1" thickBot="1" x14ac:dyDescent="0.25">
      <c r="D266" s="239">
        <v>251</v>
      </c>
      <c r="E266" s="116"/>
      <c r="F266" s="134"/>
      <c r="G266" s="73" t="s">
        <v>193</v>
      </c>
      <c r="H266" s="118">
        <v>0</v>
      </c>
      <c r="I266" s="118">
        <v>0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18">
        <v>0</v>
      </c>
      <c r="Q266" s="118">
        <v>0</v>
      </c>
      <c r="R266" s="118">
        <v>0</v>
      </c>
      <c r="S266" s="118">
        <v>0</v>
      </c>
      <c r="T266" s="118">
        <v>0</v>
      </c>
      <c r="U266" s="118">
        <v>0</v>
      </c>
      <c r="V266" s="118">
        <v>0</v>
      </c>
      <c r="W266" s="118">
        <v>0</v>
      </c>
      <c r="X266" s="118">
        <v>0</v>
      </c>
      <c r="Y266" s="118">
        <v>0</v>
      </c>
      <c r="Z266" s="118">
        <v>0</v>
      </c>
      <c r="AA266" s="118">
        <v>0</v>
      </c>
      <c r="AB266" s="118">
        <v>0</v>
      </c>
      <c r="AC266" s="118">
        <v>0</v>
      </c>
      <c r="AD266" s="118">
        <v>0</v>
      </c>
      <c r="AE266" s="118">
        <v>0</v>
      </c>
      <c r="AF266" s="118">
        <v>0</v>
      </c>
      <c r="AG266" s="118">
        <v>0</v>
      </c>
      <c r="AH266" s="118">
        <v>0</v>
      </c>
      <c r="AI266" s="118">
        <v>0</v>
      </c>
      <c r="AJ266" s="118"/>
      <c r="AK266" s="118"/>
      <c r="AL266" s="118"/>
      <c r="AM266" s="74">
        <f>'البيان النهائى '!AD263</f>
        <v>0</v>
      </c>
      <c r="AN266" s="75"/>
      <c r="AO266" s="76"/>
      <c r="AP266" s="76"/>
      <c r="AQ266" s="76"/>
      <c r="AR266" s="76">
        <f>'السلف الأجمالية'!E263</f>
        <v>0</v>
      </c>
      <c r="AS266" s="76"/>
      <c r="AT266" s="76"/>
      <c r="AU266" s="87"/>
      <c r="AV266" s="69"/>
      <c r="AW266" s="69"/>
      <c r="AX266" s="70"/>
      <c r="AY266" s="69"/>
      <c r="AZ266" s="71">
        <f>'كشف المرتبات'!AN261</f>
        <v>0</v>
      </c>
      <c r="BA266" s="99">
        <f>'البيان النهائى '!F263</f>
        <v>-28</v>
      </c>
      <c r="BB266" s="83">
        <f>'البيان النهائى '!R263</f>
        <v>0</v>
      </c>
      <c r="BC266" s="84">
        <f>'البيان النهائى '!E263</f>
        <v>0</v>
      </c>
      <c r="BD266" s="111">
        <f t="shared" si="7"/>
        <v>-28</v>
      </c>
      <c r="BE266" s="111">
        <f t="shared" si="8"/>
        <v>0</v>
      </c>
    </row>
    <row r="267" spans="4:57" ht="31.5" customHeight="1" thickBot="1" x14ac:dyDescent="0.25">
      <c r="D267" s="239">
        <v>252</v>
      </c>
      <c r="E267" s="116"/>
      <c r="F267" s="134"/>
      <c r="G267" s="73" t="s">
        <v>193</v>
      </c>
      <c r="H267" s="118">
        <v>0</v>
      </c>
      <c r="I267" s="118">
        <v>0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18">
        <v>0</v>
      </c>
      <c r="Q267" s="118">
        <v>0</v>
      </c>
      <c r="R267" s="118">
        <v>0</v>
      </c>
      <c r="S267" s="118">
        <v>0</v>
      </c>
      <c r="T267" s="118">
        <v>0</v>
      </c>
      <c r="U267" s="118">
        <v>0</v>
      </c>
      <c r="V267" s="118">
        <v>0</v>
      </c>
      <c r="W267" s="118">
        <v>0</v>
      </c>
      <c r="X267" s="118">
        <v>0</v>
      </c>
      <c r="Y267" s="118">
        <v>0</v>
      </c>
      <c r="Z267" s="118">
        <v>0</v>
      </c>
      <c r="AA267" s="118">
        <v>0</v>
      </c>
      <c r="AB267" s="118">
        <v>0</v>
      </c>
      <c r="AC267" s="118">
        <v>0</v>
      </c>
      <c r="AD267" s="118">
        <v>0</v>
      </c>
      <c r="AE267" s="118">
        <v>0</v>
      </c>
      <c r="AF267" s="118">
        <v>0</v>
      </c>
      <c r="AG267" s="118">
        <v>0</v>
      </c>
      <c r="AH267" s="118">
        <v>0</v>
      </c>
      <c r="AI267" s="118">
        <v>0</v>
      </c>
      <c r="AJ267" s="118"/>
      <c r="AK267" s="118"/>
      <c r="AL267" s="118"/>
      <c r="AM267" s="74">
        <f>'البيان النهائى '!AD264</f>
        <v>0</v>
      </c>
      <c r="AN267" s="75"/>
      <c r="AO267" s="76"/>
      <c r="AP267" s="76"/>
      <c r="AQ267" s="76"/>
      <c r="AR267" s="76">
        <f>'السلف الأجمالية'!E264</f>
        <v>0</v>
      </c>
      <c r="AS267" s="76"/>
      <c r="AT267" s="76"/>
      <c r="AU267" s="87"/>
      <c r="AV267" s="69"/>
      <c r="AW267" s="69"/>
      <c r="AX267" s="70"/>
      <c r="AY267" s="69"/>
      <c r="AZ267" s="71">
        <f>'كشف المرتبات'!AN262</f>
        <v>0</v>
      </c>
      <c r="BA267" s="99">
        <f>'البيان النهائى '!F264</f>
        <v>-28</v>
      </c>
      <c r="BB267" s="83">
        <f>'البيان النهائى '!R264</f>
        <v>0</v>
      </c>
      <c r="BC267" s="84">
        <f>'البيان النهائى '!E264</f>
        <v>0</v>
      </c>
      <c r="BD267" s="111">
        <f t="shared" si="7"/>
        <v>-28</v>
      </c>
      <c r="BE267" s="111">
        <f t="shared" si="8"/>
        <v>0</v>
      </c>
    </row>
    <row r="268" spans="4:57" ht="31.5" customHeight="1" thickBot="1" x14ac:dyDescent="0.25">
      <c r="D268" s="239">
        <v>253</v>
      </c>
      <c r="E268" s="116"/>
      <c r="F268" s="134"/>
      <c r="G268" s="73" t="s">
        <v>193</v>
      </c>
      <c r="H268" s="118">
        <v>0</v>
      </c>
      <c r="I268" s="118">
        <v>0</v>
      </c>
      <c r="J268" s="118">
        <v>0</v>
      </c>
      <c r="K268" s="118">
        <v>0</v>
      </c>
      <c r="L268" s="118">
        <v>0</v>
      </c>
      <c r="M268" s="118">
        <v>0</v>
      </c>
      <c r="N268" s="118">
        <v>0</v>
      </c>
      <c r="O268" s="118">
        <v>0</v>
      </c>
      <c r="P268" s="118">
        <v>0</v>
      </c>
      <c r="Q268" s="118">
        <v>0</v>
      </c>
      <c r="R268" s="118">
        <v>0</v>
      </c>
      <c r="S268" s="118">
        <v>0</v>
      </c>
      <c r="T268" s="118">
        <v>0</v>
      </c>
      <c r="U268" s="118">
        <v>0</v>
      </c>
      <c r="V268" s="118">
        <v>0</v>
      </c>
      <c r="W268" s="118">
        <v>0</v>
      </c>
      <c r="X268" s="118">
        <v>0</v>
      </c>
      <c r="Y268" s="118">
        <v>0</v>
      </c>
      <c r="Z268" s="118">
        <v>0</v>
      </c>
      <c r="AA268" s="118">
        <v>0</v>
      </c>
      <c r="AB268" s="118">
        <v>0</v>
      </c>
      <c r="AC268" s="118">
        <v>0</v>
      </c>
      <c r="AD268" s="118">
        <v>0</v>
      </c>
      <c r="AE268" s="118">
        <v>0</v>
      </c>
      <c r="AF268" s="118">
        <v>0</v>
      </c>
      <c r="AG268" s="118">
        <v>0</v>
      </c>
      <c r="AH268" s="118">
        <v>0</v>
      </c>
      <c r="AI268" s="118">
        <v>0</v>
      </c>
      <c r="AJ268" s="118"/>
      <c r="AK268" s="118"/>
      <c r="AL268" s="118"/>
      <c r="AM268" s="74">
        <f>'البيان النهائى '!AD265</f>
        <v>0</v>
      </c>
      <c r="AN268" s="75"/>
      <c r="AO268" s="76"/>
      <c r="AP268" s="76"/>
      <c r="AQ268" s="76"/>
      <c r="AR268" s="76">
        <f>'السلف الأجمالية'!E265</f>
        <v>0</v>
      </c>
      <c r="AS268" s="76"/>
      <c r="AT268" s="76"/>
      <c r="AU268" s="87"/>
      <c r="AV268" s="69"/>
      <c r="AW268" s="69"/>
      <c r="AX268" s="70"/>
      <c r="AY268" s="69"/>
      <c r="AZ268" s="71">
        <f>'كشف المرتبات'!AN263</f>
        <v>0</v>
      </c>
      <c r="BA268" s="99">
        <f>'البيان النهائى '!F265</f>
        <v>-28</v>
      </c>
      <c r="BB268" s="83">
        <f>'البيان النهائى '!R265</f>
        <v>0</v>
      </c>
      <c r="BC268" s="84">
        <f>'البيان النهائى '!E265</f>
        <v>0</v>
      </c>
      <c r="BD268" s="111">
        <f t="shared" si="7"/>
        <v>-28</v>
      </c>
      <c r="BE268" s="111">
        <f t="shared" si="8"/>
        <v>0</v>
      </c>
    </row>
    <row r="269" spans="4:57" ht="31.5" customHeight="1" thickBot="1" x14ac:dyDescent="0.25">
      <c r="D269" s="239">
        <v>254</v>
      </c>
      <c r="E269" s="116"/>
      <c r="F269" s="134"/>
      <c r="G269" s="73" t="s">
        <v>193</v>
      </c>
      <c r="H269" s="118">
        <v>0</v>
      </c>
      <c r="I269" s="118">
        <v>0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18">
        <v>0</v>
      </c>
      <c r="Q269" s="118">
        <v>0</v>
      </c>
      <c r="R269" s="118">
        <v>0</v>
      </c>
      <c r="S269" s="118">
        <v>0</v>
      </c>
      <c r="T269" s="118">
        <v>0</v>
      </c>
      <c r="U269" s="118">
        <v>0</v>
      </c>
      <c r="V269" s="118">
        <v>0</v>
      </c>
      <c r="W269" s="118">
        <v>0</v>
      </c>
      <c r="X269" s="118">
        <v>0</v>
      </c>
      <c r="Y269" s="118">
        <v>0</v>
      </c>
      <c r="Z269" s="118">
        <v>0</v>
      </c>
      <c r="AA269" s="118">
        <v>0</v>
      </c>
      <c r="AB269" s="118">
        <v>0</v>
      </c>
      <c r="AC269" s="118">
        <v>0</v>
      </c>
      <c r="AD269" s="118">
        <v>0</v>
      </c>
      <c r="AE269" s="118">
        <v>0</v>
      </c>
      <c r="AF269" s="118">
        <v>0</v>
      </c>
      <c r="AG269" s="118">
        <v>0</v>
      </c>
      <c r="AH269" s="118">
        <v>0</v>
      </c>
      <c r="AI269" s="118">
        <v>0</v>
      </c>
      <c r="AJ269" s="118"/>
      <c r="AK269" s="118"/>
      <c r="AL269" s="118"/>
      <c r="AM269" s="74">
        <f>'البيان النهائى '!AD266</f>
        <v>0</v>
      </c>
      <c r="AN269" s="75"/>
      <c r="AO269" s="76"/>
      <c r="AP269" s="76"/>
      <c r="AQ269" s="76"/>
      <c r="AR269" s="76">
        <f>'السلف الأجمالية'!E266</f>
        <v>0</v>
      </c>
      <c r="AS269" s="76"/>
      <c r="AT269" s="76"/>
      <c r="AU269" s="87"/>
      <c r="AV269" s="69"/>
      <c r="AW269" s="69"/>
      <c r="AX269" s="70"/>
      <c r="AY269" s="69"/>
      <c r="AZ269" s="71">
        <f>'كشف المرتبات'!AN264</f>
        <v>0</v>
      </c>
      <c r="BA269" s="99">
        <f>'البيان النهائى '!F266</f>
        <v>-28</v>
      </c>
      <c r="BB269" s="83">
        <f>'البيان النهائى '!R266</f>
        <v>0</v>
      </c>
      <c r="BC269" s="84">
        <f>'البيان النهائى '!E266</f>
        <v>0</v>
      </c>
      <c r="BD269" s="111">
        <f t="shared" si="7"/>
        <v>-28</v>
      </c>
      <c r="BE269" s="111">
        <f t="shared" si="8"/>
        <v>0</v>
      </c>
    </row>
    <row r="270" spans="4:57" ht="31.5" customHeight="1" thickBot="1" x14ac:dyDescent="0.25">
      <c r="D270" s="239">
        <v>255</v>
      </c>
      <c r="E270" s="116"/>
      <c r="F270" s="134"/>
      <c r="G270" s="73" t="s">
        <v>193</v>
      </c>
      <c r="H270" s="118">
        <v>0</v>
      </c>
      <c r="I270" s="118">
        <v>0</v>
      </c>
      <c r="J270" s="118">
        <v>0</v>
      </c>
      <c r="K270" s="118">
        <v>0</v>
      </c>
      <c r="L270" s="118">
        <v>0</v>
      </c>
      <c r="M270" s="118">
        <v>0</v>
      </c>
      <c r="N270" s="118">
        <v>0</v>
      </c>
      <c r="O270" s="118">
        <v>0</v>
      </c>
      <c r="P270" s="118">
        <v>0</v>
      </c>
      <c r="Q270" s="118">
        <v>0</v>
      </c>
      <c r="R270" s="118">
        <v>0</v>
      </c>
      <c r="S270" s="118">
        <v>0</v>
      </c>
      <c r="T270" s="118">
        <v>0</v>
      </c>
      <c r="U270" s="118">
        <v>0</v>
      </c>
      <c r="V270" s="118">
        <v>0</v>
      </c>
      <c r="W270" s="118">
        <v>0</v>
      </c>
      <c r="X270" s="118">
        <v>0</v>
      </c>
      <c r="Y270" s="118">
        <v>0</v>
      </c>
      <c r="Z270" s="118">
        <v>0</v>
      </c>
      <c r="AA270" s="118">
        <v>0</v>
      </c>
      <c r="AB270" s="118">
        <v>0</v>
      </c>
      <c r="AC270" s="118">
        <v>0</v>
      </c>
      <c r="AD270" s="118">
        <v>0</v>
      </c>
      <c r="AE270" s="118">
        <v>0</v>
      </c>
      <c r="AF270" s="118">
        <v>0</v>
      </c>
      <c r="AG270" s="118">
        <v>0</v>
      </c>
      <c r="AH270" s="118">
        <v>0</v>
      </c>
      <c r="AI270" s="118">
        <v>0</v>
      </c>
      <c r="AJ270" s="118"/>
      <c r="AK270" s="118"/>
      <c r="AL270" s="118"/>
      <c r="AM270" s="74">
        <f>'البيان النهائى '!AD267</f>
        <v>0</v>
      </c>
      <c r="AN270" s="75"/>
      <c r="AO270" s="76"/>
      <c r="AP270" s="76"/>
      <c r="AQ270" s="76"/>
      <c r="AR270" s="76">
        <f>'السلف الأجمالية'!E267</f>
        <v>0</v>
      </c>
      <c r="AS270" s="76"/>
      <c r="AT270" s="76"/>
      <c r="AU270" s="87"/>
      <c r="AV270" s="69"/>
      <c r="AW270" s="69"/>
      <c r="AX270" s="70"/>
      <c r="AY270" s="69"/>
      <c r="AZ270" s="71">
        <f>'كشف المرتبات'!AN265</f>
        <v>0</v>
      </c>
      <c r="BA270" s="99">
        <f>'البيان النهائى '!F267</f>
        <v>-28</v>
      </c>
      <c r="BB270" s="83">
        <f>'البيان النهائى '!R267</f>
        <v>0</v>
      </c>
      <c r="BC270" s="84">
        <f>'البيان النهائى '!E267</f>
        <v>0</v>
      </c>
      <c r="BD270" s="111">
        <f t="shared" si="7"/>
        <v>-28</v>
      </c>
      <c r="BE270" s="111">
        <f t="shared" si="8"/>
        <v>0</v>
      </c>
    </row>
    <row r="271" spans="4:57" ht="31.5" customHeight="1" thickBot="1" x14ac:dyDescent="0.25">
      <c r="D271" s="239">
        <v>256</v>
      </c>
      <c r="E271" s="116"/>
      <c r="F271" s="134"/>
      <c r="G271" s="73" t="s">
        <v>193</v>
      </c>
      <c r="H271" s="118">
        <v>0</v>
      </c>
      <c r="I271" s="118">
        <v>0</v>
      </c>
      <c r="J271" s="118">
        <v>0</v>
      </c>
      <c r="K271" s="118">
        <v>0</v>
      </c>
      <c r="L271" s="118">
        <v>0</v>
      </c>
      <c r="M271" s="118">
        <v>0</v>
      </c>
      <c r="N271" s="118">
        <v>0</v>
      </c>
      <c r="O271" s="118">
        <v>0</v>
      </c>
      <c r="P271" s="118">
        <v>0</v>
      </c>
      <c r="Q271" s="118">
        <v>0</v>
      </c>
      <c r="R271" s="118">
        <v>0</v>
      </c>
      <c r="S271" s="118">
        <v>0</v>
      </c>
      <c r="T271" s="118">
        <v>0</v>
      </c>
      <c r="U271" s="118">
        <v>0</v>
      </c>
      <c r="V271" s="118">
        <v>0</v>
      </c>
      <c r="W271" s="118">
        <v>0</v>
      </c>
      <c r="X271" s="118">
        <v>0</v>
      </c>
      <c r="Y271" s="118">
        <v>0</v>
      </c>
      <c r="Z271" s="118">
        <v>0</v>
      </c>
      <c r="AA271" s="118">
        <v>0</v>
      </c>
      <c r="AB271" s="118">
        <v>0</v>
      </c>
      <c r="AC271" s="118">
        <v>0</v>
      </c>
      <c r="AD271" s="118">
        <v>0</v>
      </c>
      <c r="AE271" s="118">
        <v>0</v>
      </c>
      <c r="AF271" s="118">
        <v>0</v>
      </c>
      <c r="AG271" s="118">
        <v>0</v>
      </c>
      <c r="AH271" s="118">
        <v>0</v>
      </c>
      <c r="AI271" s="118">
        <v>0</v>
      </c>
      <c r="AJ271" s="118"/>
      <c r="AK271" s="118"/>
      <c r="AL271" s="118"/>
      <c r="AM271" s="74">
        <f>'البيان النهائى '!AD268</f>
        <v>0</v>
      </c>
      <c r="AN271" s="75"/>
      <c r="AO271" s="76"/>
      <c r="AP271" s="76"/>
      <c r="AQ271" s="76"/>
      <c r="AR271" s="76">
        <f>'السلف الأجمالية'!E268</f>
        <v>0</v>
      </c>
      <c r="AS271" s="76"/>
      <c r="AT271" s="76"/>
      <c r="AU271" s="87"/>
      <c r="AV271" s="69"/>
      <c r="AW271" s="69"/>
      <c r="AX271" s="70"/>
      <c r="AY271" s="69"/>
      <c r="AZ271" s="71">
        <f>'كشف المرتبات'!AN266</f>
        <v>0</v>
      </c>
      <c r="BA271" s="99">
        <f>'البيان النهائى '!F268</f>
        <v>-28</v>
      </c>
      <c r="BB271" s="83">
        <f>'البيان النهائى '!R268</f>
        <v>0</v>
      </c>
      <c r="BC271" s="84">
        <f>'البيان النهائى '!E268</f>
        <v>0</v>
      </c>
      <c r="BD271" s="111">
        <f t="shared" si="7"/>
        <v>-28</v>
      </c>
      <c r="BE271" s="111">
        <f t="shared" si="8"/>
        <v>0</v>
      </c>
    </row>
    <row r="272" spans="4:57" ht="31.5" customHeight="1" thickBot="1" x14ac:dyDescent="0.25">
      <c r="D272" s="239">
        <v>257</v>
      </c>
      <c r="E272" s="116"/>
      <c r="F272" s="134"/>
      <c r="G272" s="73" t="s">
        <v>193</v>
      </c>
      <c r="H272" s="118">
        <v>0</v>
      </c>
      <c r="I272" s="118">
        <v>0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18">
        <v>0</v>
      </c>
      <c r="Q272" s="118">
        <v>0</v>
      </c>
      <c r="R272" s="118">
        <v>0</v>
      </c>
      <c r="S272" s="118">
        <v>0</v>
      </c>
      <c r="T272" s="118">
        <v>0</v>
      </c>
      <c r="U272" s="118">
        <v>0</v>
      </c>
      <c r="V272" s="118">
        <v>0</v>
      </c>
      <c r="W272" s="118">
        <v>0</v>
      </c>
      <c r="X272" s="118">
        <v>0</v>
      </c>
      <c r="Y272" s="118">
        <v>0</v>
      </c>
      <c r="Z272" s="118">
        <v>0</v>
      </c>
      <c r="AA272" s="118">
        <v>0</v>
      </c>
      <c r="AB272" s="118">
        <v>0</v>
      </c>
      <c r="AC272" s="118">
        <v>0</v>
      </c>
      <c r="AD272" s="118">
        <v>0</v>
      </c>
      <c r="AE272" s="118">
        <v>0</v>
      </c>
      <c r="AF272" s="118">
        <v>0</v>
      </c>
      <c r="AG272" s="118">
        <v>0</v>
      </c>
      <c r="AH272" s="118">
        <v>0</v>
      </c>
      <c r="AI272" s="118">
        <v>0</v>
      </c>
      <c r="AJ272" s="118"/>
      <c r="AK272" s="118"/>
      <c r="AL272" s="118"/>
      <c r="AM272" s="74">
        <f>'البيان النهائى '!AD269</f>
        <v>0</v>
      </c>
      <c r="AN272" s="75"/>
      <c r="AO272" s="76"/>
      <c r="AP272" s="76"/>
      <c r="AQ272" s="76"/>
      <c r="AR272" s="76">
        <f>'السلف الأجمالية'!E269</f>
        <v>0</v>
      </c>
      <c r="AS272" s="76"/>
      <c r="AT272" s="76"/>
      <c r="AU272" s="87"/>
      <c r="AV272" s="69"/>
      <c r="AW272" s="69"/>
      <c r="AX272" s="70"/>
      <c r="AY272" s="69"/>
      <c r="AZ272" s="71">
        <f>'كشف المرتبات'!AN267</f>
        <v>0</v>
      </c>
      <c r="BA272" s="99">
        <f>'البيان النهائى '!F269</f>
        <v>-28</v>
      </c>
      <c r="BB272" s="83">
        <f>'البيان النهائى '!R269</f>
        <v>0</v>
      </c>
      <c r="BC272" s="84">
        <f>'البيان النهائى '!E269</f>
        <v>0</v>
      </c>
      <c r="BD272" s="111">
        <f t="shared" si="7"/>
        <v>-28</v>
      </c>
      <c r="BE272" s="111">
        <f t="shared" si="8"/>
        <v>0</v>
      </c>
    </row>
    <row r="273" spans="4:57" ht="31.5" customHeight="1" thickBot="1" x14ac:dyDescent="0.25">
      <c r="D273" s="239">
        <v>258</v>
      </c>
      <c r="E273" s="116"/>
      <c r="F273" s="134"/>
      <c r="G273" s="73" t="s">
        <v>193</v>
      </c>
      <c r="H273" s="118">
        <v>0</v>
      </c>
      <c r="I273" s="118">
        <v>0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18">
        <v>0</v>
      </c>
      <c r="Q273" s="118">
        <v>0</v>
      </c>
      <c r="R273" s="118">
        <v>0</v>
      </c>
      <c r="S273" s="118">
        <v>0</v>
      </c>
      <c r="T273" s="118">
        <v>0</v>
      </c>
      <c r="U273" s="118">
        <v>0</v>
      </c>
      <c r="V273" s="118">
        <v>0</v>
      </c>
      <c r="W273" s="118">
        <v>0</v>
      </c>
      <c r="X273" s="118">
        <v>0</v>
      </c>
      <c r="Y273" s="118">
        <v>0</v>
      </c>
      <c r="Z273" s="118">
        <v>0</v>
      </c>
      <c r="AA273" s="118">
        <v>0</v>
      </c>
      <c r="AB273" s="118">
        <v>0</v>
      </c>
      <c r="AC273" s="118">
        <v>0</v>
      </c>
      <c r="AD273" s="118">
        <v>0</v>
      </c>
      <c r="AE273" s="118">
        <v>0</v>
      </c>
      <c r="AF273" s="118">
        <v>0</v>
      </c>
      <c r="AG273" s="118">
        <v>0</v>
      </c>
      <c r="AH273" s="118">
        <v>0</v>
      </c>
      <c r="AI273" s="118">
        <v>0</v>
      </c>
      <c r="AJ273" s="118"/>
      <c r="AK273" s="118"/>
      <c r="AL273" s="118"/>
      <c r="AM273" s="74">
        <f>'البيان النهائى '!AD270</f>
        <v>0</v>
      </c>
      <c r="AN273" s="75"/>
      <c r="AO273" s="76"/>
      <c r="AP273" s="76"/>
      <c r="AQ273" s="76"/>
      <c r="AR273" s="76">
        <f>'السلف الأجمالية'!E270</f>
        <v>0</v>
      </c>
      <c r="AS273" s="76"/>
      <c r="AT273" s="76"/>
      <c r="AU273" s="87"/>
      <c r="AV273" s="69"/>
      <c r="AW273" s="69"/>
      <c r="AX273" s="70"/>
      <c r="AY273" s="69"/>
      <c r="AZ273" s="71">
        <f>'كشف المرتبات'!AN268</f>
        <v>0</v>
      </c>
      <c r="BA273" s="99">
        <f>'البيان النهائى '!F270</f>
        <v>-28</v>
      </c>
      <c r="BB273" s="83">
        <f>'البيان النهائى '!R270</f>
        <v>0</v>
      </c>
      <c r="BC273" s="84">
        <f>'البيان النهائى '!E270</f>
        <v>0</v>
      </c>
      <c r="BD273" s="111">
        <f t="shared" ref="BD273:BD315" si="9">BC273+BB273+BA273</f>
        <v>-28</v>
      </c>
      <c r="BE273" s="111">
        <f t="shared" ref="BE273:BE315" si="10">AU273/30</f>
        <v>0</v>
      </c>
    </row>
    <row r="274" spans="4:57" ht="31.5" customHeight="1" thickBot="1" x14ac:dyDescent="0.25">
      <c r="D274" s="239">
        <v>259</v>
      </c>
      <c r="E274" s="116"/>
      <c r="F274" s="134"/>
      <c r="G274" s="73" t="s">
        <v>193</v>
      </c>
      <c r="H274" s="118">
        <v>0</v>
      </c>
      <c r="I274" s="118">
        <v>0</v>
      </c>
      <c r="J274" s="118">
        <v>0</v>
      </c>
      <c r="K274" s="118">
        <v>0</v>
      </c>
      <c r="L274" s="118">
        <v>0</v>
      </c>
      <c r="M274" s="118">
        <v>0</v>
      </c>
      <c r="N274" s="118">
        <v>0</v>
      </c>
      <c r="O274" s="118">
        <v>0</v>
      </c>
      <c r="P274" s="118">
        <v>0</v>
      </c>
      <c r="Q274" s="118">
        <v>0</v>
      </c>
      <c r="R274" s="118">
        <v>0</v>
      </c>
      <c r="S274" s="118">
        <v>0</v>
      </c>
      <c r="T274" s="118">
        <v>0</v>
      </c>
      <c r="U274" s="118">
        <v>0</v>
      </c>
      <c r="V274" s="118">
        <v>0</v>
      </c>
      <c r="W274" s="118">
        <v>0</v>
      </c>
      <c r="X274" s="118">
        <v>0</v>
      </c>
      <c r="Y274" s="118">
        <v>0</v>
      </c>
      <c r="Z274" s="118">
        <v>0</v>
      </c>
      <c r="AA274" s="118">
        <v>0</v>
      </c>
      <c r="AB274" s="118">
        <v>0</v>
      </c>
      <c r="AC274" s="118">
        <v>0</v>
      </c>
      <c r="AD274" s="118">
        <v>0</v>
      </c>
      <c r="AE274" s="118">
        <v>0</v>
      </c>
      <c r="AF274" s="118">
        <v>0</v>
      </c>
      <c r="AG274" s="118">
        <v>0</v>
      </c>
      <c r="AH274" s="118">
        <v>0</v>
      </c>
      <c r="AI274" s="118">
        <v>0</v>
      </c>
      <c r="AJ274" s="118"/>
      <c r="AK274" s="118"/>
      <c r="AL274" s="118"/>
      <c r="AM274" s="74">
        <f>'البيان النهائى '!AD271</f>
        <v>0</v>
      </c>
      <c r="AN274" s="75"/>
      <c r="AO274" s="76"/>
      <c r="AP274" s="76"/>
      <c r="AQ274" s="76"/>
      <c r="AR274" s="76">
        <f>'السلف الأجمالية'!E271</f>
        <v>0</v>
      </c>
      <c r="AS274" s="76"/>
      <c r="AT274" s="76"/>
      <c r="AU274" s="87"/>
      <c r="AV274" s="69"/>
      <c r="AW274" s="69"/>
      <c r="AX274" s="70"/>
      <c r="AY274" s="69"/>
      <c r="AZ274" s="71">
        <f>'كشف المرتبات'!AN269</f>
        <v>0</v>
      </c>
      <c r="BA274" s="99">
        <f>'البيان النهائى '!F271</f>
        <v>-28</v>
      </c>
      <c r="BB274" s="83">
        <f>'البيان النهائى '!R271</f>
        <v>0</v>
      </c>
      <c r="BC274" s="84">
        <f>'البيان النهائى '!E271</f>
        <v>0</v>
      </c>
      <c r="BD274" s="111">
        <f t="shared" si="9"/>
        <v>-28</v>
      </c>
      <c r="BE274" s="111">
        <f t="shared" si="10"/>
        <v>0</v>
      </c>
    </row>
    <row r="275" spans="4:57" ht="31.5" customHeight="1" thickBot="1" x14ac:dyDescent="0.25">
      <c r="D275" s="239">
        <v>260</v>
      </c>
      <c r="E275" s="116"/>
      <c r="F275" s="134"/>
      <c r="G275" s="73" t="s">
        <v>193</v>
      </c>
      <c r="H275" s="118">
        <v>0</v>
      </c>
      <c r="I275" s="118">
        <v>0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18">
        <v>0</v>
      </c>
      <c r="Q275" s="118">
        <v>0</v>
      </c>
      <c r="R275" s="118">
        <v>0</v>
      </c>
      <c r="S275" s="118">
        <v>0</v>
      </c>
      <c r="T275" s="118">
        <v>0</v>
      </c>
      <c r="U275" s="118">
        <v>0</v>
      </c>
      <c r="V275" s="118">
        <v>0</v>
      </c>
      <c r="W275" s="118">
        <v>0</v>
      </c>
      <c r="X275" s="118">
        <v>0</v>
      </c>
      <c r="Y275" s="118">
        <v>0</v>
      </c>
      <c r="Z275" s="118">
        <v>0</v>
      </c>
      <c r="AA275" s="118">
        <v>0</v>
      </c>
      <c r="AB275" s="118">
        <v>0</v>
      </c>
      <c r="AC275" s="118">
        <v>0</v>
      </c>
      <c r="AD275" s="118">
        <v>0</v>
      </c>
      <c r="AE275" s="118">
        <v>0</v>
      </c>
      <c r="AF275" s="118">
        <v>0</v>
      </c>
      <c r="AG275" s="118">
        <v>0</v>
      </c>
      <c r="AH275" s="118">
        <v>0</v>
      </c>
      <c r="AI275" s="118">
        <v>0</v>
      </c>
      <c r="AJ275" s="118"/>
      <c r="AK275" s="118"/>
      <c r="AL275" s="118"/>
      <c r="AM275" s="74">
        <f>'البيان النهائى '!AD272</f>
        <v>0</v>
      </c>
      <c r="AN275" s="75"/>
      <c r="AO275" s="76"/>
      <c r="AP275" s="76"/>
      <c r="AQ275" s="76"/>
      <c r="AR275" s="76">
        <f>'السلف الأجمالية'!E272</f>
        <v>0</v>
      </c>
      <c r="AS275" s="76"/>
      <c r="AT275" s="76"/>
      <c r="AU275" s="87"/>
      <c r="AV275" s="69"/>
      <c r="AW275" s="69"/>
      <c r="AX275" s="70"/>
      <c r="AY275" s="69"/>
      <c r="AZ275" s="71">
        <f>'كشف المرتبات'!AN270</f>
        <v>0</v>
      </c>
      <c r="BA275" s="99">
        <f>'البيان النهائى '!F272</f>
        <v>-28</v>
      </c>
      <c r="BB275" s="83">
        <f>'البيان النهائى '!R272</f>
        <v>0</v>
      </c>
      <c r="BC275" s="84">
        <f>'البيان النهائى '!E272</f>
        <v>0</v>
      </c>
      <c r="BD275" s="111">
        <f t="shared" si="9"/>
        <v>-28</v>
      </c>
      <c r="BE275" s="111">
        <f t="shared" si="10"/>
        <v>0</v>
      </c>
    </row>
    <row r="276" spans="4:57" ht="31.5" customHeight="1" thickBot="1" x14ac:dyDescent="0.25">
      <c r="D276" s="239">
        <v>261</v>
      </c>
      <c r="E276" s="116"/>
      <c r="F276" s="134"/>
      <c r="G276" s="73" t="s">
        <v>193</v>
      </c>
      <c r="H276" s="118">
        <v>0</v>
      </c>
      <c r="I276" s="118">
        <v>0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18">
        <v>0</v>
      </c>
      <c r="P276" s="118">
        <v>0</v>
      </c>
      <c r="Q276" s="118">
        <v>0</v>
      </c>
      <c r="R276" s="118">
        <v>0</v>
      </c>
      <c r="S276" s="118">
        <v>0</v>
      </c>
      <c r="T276" s="118">
        <v>0</v>
      </c>
      <c r="U276" s="118">
        <v>0</v>
      </c>
      <c r="V276" s="118">
        <v>0</v>
      </c>
      <c r="W276" s="118">
        <v>0</v>
      </c>
      <c r="X276" s="118">
        <v>0</v>
      </c>
      <c r="Y276" s="118">
        <v>0</v>
      </c>
      <c r="Z276" s="118">
        <v>0</v>
      </c>
      <c r="AA276" s="118">
        <v>0</v>
      </c>
      <c r="AB276" s="118">
        <v>0</v>
      </c>
      <c r="AC276" s="118">
        <v>0</v>
      </c>
      <c r="AD276" s="118">
        <v>0</v>
      </c>
      <c r="AE276" s="118">
        <v>0</v>
      </c>
      <c r="AF276" s="118">
        <v>0</v>
      </c>
      <c r="AG276" s="118">
        <v>0</v>
      </c>
      <c r="AH276" s="118">
        <v>0</v>
      </c>
      <c r="AI276" s="118">
        <v>0</v>
      </c>
      <c r="AJ276" s="118"/>
      <c r="AK276" s="118"/>
      <c r="AL276" s="118"/>
      <c r="AM276" s="74">
        <f>'البيان النهائى '!AD273</f>
        <v>0</v>
      </c>
      <c r="AN276" s="75"/>
      <c r="AO276" s="76"/>
      <c r="AP276" s="76"/>
      <c r="AQ276" s="76"/>
      <c r="AR276" s="76">
        <f>'السلف الأجمالية'!E273</f>
        <v>0</v>
      </c>
      <c r="AS276" s="76"/>
      <c r="AT276" s="76"/>
      <c r="AU276" s="87"/>
      <c r="AV276" s="69"/>
      <c r="AW276" s="69"/>
      <c r="AX276" s="70"/>
      <c r="AY276" s="69"/>
      <c r="AZ276" s="71">
        <f>'كشف المرتبات'!AN271</f>
        <v>0</v>
      </c>
      <c r="BA276" s="99">
        <f>'البيان النهائى '!F273</f>
        <v>-28</v>
      </c>
      <c r="BB276" s="83">
        <f>'البيان النهائى '!R273</f>
        <v>0</v>
      </c>
      <c r="BC276" s="84">
        <f>'البيان النهائى '!E273</f>
        <v>0</v>
      </c>
      <c r="BD276" s="111">
        <f t="shared" si="9"/>
        <v>-28</v>
      </c>
      <c r="BE276" s="111">
        <f t="shared" si="10"/>
        <v>0</v>
      </c>
    </row>
    <row r="277" spans="4:57" ht="31.5" customHeight="1" thickBot="1" x14ac:dyDescent="0.25">
      <c r="D277" s="239">
        <v>262</v>
      </c>
      <c r="E277" s="116"/>
      <c r="F277" s="134"/>
      <c r="G277" s="73" t="s">
        <v>193</v>
      </c>
      <c r="H277" s="118">
        <v>0</v>
      </c>
      <c r="I277" s="118">
        <v>0</v>
      </c>
      <c r="J277" s="118">
        <v>0</v>
      </c>
      <c r="K277" s="118">
        <v>0</v>
      </c>
      <c r="L277" s="118">
        <v>0</v>
      </c>
      <c r="M277" s="118">
        <v>0</v>
      </c>
      <c r="N277" s="118">
        <v>0</v>
      </c>
      <c r="O277" s="118">
        <v>0</v>
      </c>
      <c r="P277" s="118">
        <v>0</v>
      </c>
      <c r="Q277" s="118">
        <v>0</v>
      </c>
      <c r="R277" s="118">
        <v>0</v>
      </c>
      <c r="S277" s="118">
        <v>0</v>
      </c>
      <c r="T277" s="118">
        <v>0</v>
      </c>
      <c r="U277" s="118">
        <v>0</v>
      </c>
      <c r="V277" s="118">
        <v>0</v>
      </c>
      <c r="W277" s="118">
        <v>0</v>
      </c>
      <c r="X277" s="118">
        <v>0</v>
      </c>
      <c r="Y277" s="118">
        <v>0</v>
      </c>
      <c r="Z277" s="118">
        <v>0</v>
      </c>
      <c r="AA277" s="118">
        <v>0</v>
      </c>
      <c r="AB277" s="118">
        <v>0</v>
      </c>
      <c r="AC277" s="118">
        <v>0</v>
      </c>
      <c r="AD277" s="118">
        <v>0</v>
      </c>
      <c r="AE277" s="118">
        <v>0</v>
      </c>
      <c r="AF277" s="118">
        <v>0</v>
      </c>
      <c r="AG277" s="118">
        <v>0</v>
      </c>
      <c r="AH277" s="118">
        <v>0</v>
      </c>
      <c r="AI277" s="118">
        <v>0</v>
      </c>
      <c r="AJ277" s="118"/>
      <c r="AK277" s="118"/>
      <c r="AL277" s="118"/>
      <c r="AM277" s="74">
        <f>'البيان النهائى '!AD274</f>
        <v>0</v>
      </c>
      <c r="AN277" s="75"/>
      <c r="AO277" s="76"/>
      <c r="AP277" s="76"/>
      <c r="AQ277" s="76"/>
      <c r="AR277" s="76">
        <f>'السلف الأجمالية'!E274</f>
        <v>0</v>
      </c>
      <c r="AS277" s="76"/>
      <c r="AT277" s="76"/>
      <c r="AU277" s="87"/>
      <c r="AV277" s="69"/>
      <c r="AW277" s="69"/>
      <c r="AX277" s="70"/>
      <c r="AY277" s="69"/>
      <c r="AZ277" s="71">
        <f>'كشف المرتبات'!AN272</f>
        <v>0</v>
      </c>
      <c r="BA277" s="99">
        <f>'البيان النهائى '!F274</f>
        <v>-28</v>
      </c>
      <c r="BB277" s="83">
        <f>'البيان النهائى '!R274</f>
        <v>0</v>
      </c>
      <c r="BC277" s="84">
        <f>'البيان النهائى '!E274</f>
        <v>0</v>
      </c>
      <c r="BD277" s="111">
        <f t="shared" si="9"/>
        <v>-28</v>
      </c>
      <c r="BE277" s="111">
        <f t="shared" si="10"/>
        <v>0</v>
      </c>
    </row>
    <row r="278" spans="4:57" ht="31.5" customHeight="1" thickBot="1" x14ac:dyDescent="0.25">
      <c r="D278" s="239">
        <v>263</v>
      </c>
      <c r="E278" s="116"/>
      <c r="F278" s="134"/>
      <c r="G278" s="73" t="s">
        <v>193</v>
      </c>
      <c r="H278" s="118">
        <v>0</v>
      </c>
      <c r="I278" s="118">
        <v>0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18">
        <v>0</v>
      </c>
      <c r="Q278" s="118">
        <v>0</v>
      </c>
      <c r="R278" s="118">
        <v>0</v>
      </c>
      <c r="S278" s="118">
        <v>0</v>
      </c>
      <c r="T278" s="118">
        <v>0</v>
      </c>
      <c r="U278" s="118">
        <v>0</v>
      </c>
      <c r="V278" s="118">
        <v>0</v>
      </c>
      <c r="W278" s="118">
        <v>0</v>
      </c>
      <c r="X278" s="118">
        <v>0</v>
      </c>
      <c r="Y278" s="118">
        <v>0</v>
      </c>
      <c r="Z278" s="118">
        <v>0</v>
      </c>
      <c r="AA278" s="118">
        <v>0</v>
      </c>
      <c r="AB278" s="118">
        <v>0</v>
      </c>
      <c r="AC278" s="118">
        <v>0</v>
      </c>
      <c r="AD278" s="118">
        <v>0</v>
      </c>
      <c r="AE278" s="118">
        <v>0</v>
      </c>
      <c r="AF278" s="118">
        <v>0</v>
      </c>
      <c r="AG278" s="118">
        <v>0</v>
      </c>
      <c r="AH278" s="118">
        <v>0</v>
      </c>
      <c r="AI278" s="118">
        <v>0</v>
      </c>
      <c r="AJ278" s="118"/>
      <c r="AK278" s="118"/>
      <c r="AL278" s="118"/>
      <c r="AM278" s="74">
        <f>'البيان النهائى '!AD275</f>
        <v>0</v>
      </c>
      <c r="AN278" s="75"/>
      <c r="AO278" s="76"/>
      <c r="AP278" s="76"/>
      <c r="AQ278" s="76"/>
      <c r="AR278" s="76">
        <f>'السلف الأجمالية'!E275</f>
        <v>0</v>
      </c>
      <c r="AS278" s="76"/>
      <c r="AT278" s="76"/>
      <c r="AU278" s="87"/>
      <c r="AV278" s="69"/>
      <c r="AW278" s="69"/>
      <c r="AX278" s="70"/>
      <c r="AY278" s="69"/>
      <c r="AZ278" s="71">
        <f>'كشف المرتبات'!AN273</f>
        <v>0</v>
      </c>
      <c r="BA278" s="99">
        <f>'البيان النهائى '!F275</f>
        <v>-28</v>
      </c>
      <c r="BB278" s="83">
        <f>'البيان النهائى '!R275</f>
        <v>0</v>
      </c>
      <c r="BC278" s="84">
        <f>'البيان النهائى '!E275</f>
        <v>0</v>
      </c>
      <c r="BD278" s="111">
        <f t="shared" si="9"/>
        <v>-28</v>
      </c>
      <c r="BE278" s="111">
        <f t="shared" si="10"/>
        <v>0</v>
      </c>
    </row>
    <row r="279" spans="4:57" ht="31.5" customHeight="1" thickBot="1" x14ac:dyDescent="0.25">
      <c r="D279" s="239">
        <v>264</v>
      </c>
      <c r="E279" s="116"/>
      <c r="F279" s="134"/>
      <c r="G279" s="73" t="s">
        <v>193</v>
      </c>
      <c r="H279" s="118">
        <v>0</v>
      </c>
      <c r="I279" s="118">
        <v>0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18">
        <v>0</v>
      </c>
      <c r="Q279" s="118">
        <v>0</v>
      </c>
      <c r="R279" s="118">
        <v>0</v>
      </c>
      <c r="S279" s="118">
        <v>0</v>
      </c>
      <c r="T279" s="118">
        <v>0</v>
      </c>
      <c r="U279" s="118">
        <v>0</v>
      </c>
      <c r="V279" s="118">
        <v>0</v>
      </c>
      <c r="W279" s="118">
        <v>0</v>
      </c>
      <c r="X279" s="118">
        <v>0</v>
      </c>
      <c r="Y279" s="118">
        <v>0</v>
      </c>
      <c r="Z279" s="118">
        <v>0</v>
      </c>
      <c r="AA279" s="118">
        <v>0</v>
      </c>
      <c r="AB279" s="118">
        <v>0</v>
      </c>
      <c r="AC279" s="118">
        <v>0</v>
      </c>
      <c r="AD279" s="118">
        <v>0</v>
      </c>
      <c r="AE279" s="118">
        <v>0</v>
      </c>
      <c r="AF279" s="118">
        <v>0</v>
      </c>
      <c r="AG279" s="118">
        <v>0</v>
      </c>
      <c r="AH279" s="118">
        <v>0</v>
      </c>
      <c r="AI279" s="118">
        <v>0</v>
      </c>
      <c r="AJ279" s="118"/>
      <c r="AK279" s="118"/>
      <c r="AL279" s="118"/>
      <c r="AM279" s="74">
        <f>'البيان النهائى '!AD276</f>
        <v>0</v>
      </c>
      <c r="AN279" s="75"/>
      <c r="AO279" s="76"/>
      <c r="AP279" s="76"/>
      <c r="AQ279" s="76"/>
      <c r="AR279" s="76">
        <f>'السلف الأجمالية'!E276</f>
        <v>0</v>
      </c>
      <c r="AS279" s="76"/>
      <c r="AT279" s="76"/>
      <c r="AU279" s="87"/>
      <c r="AV279" s="69"/>
      <c r="AW279" s="69"/>
      <c r="AX279" s="70"/>
      <c r="AY279" s="69"/>
      <c r="AZ279" s="71">
        <f>'كشف المرتبات'!AN274</f>
        <v>0</v>
      </c>
      <c r="BA279" s="99">
        <f>'البيان النهائى '!F276</f>
        <v>-28</v>
      </c>
      <c r="BB279" s="83">
        <f>'البيان النهائى '!R276</f>
        <v>0</v>
      </c>
      <c r="BC279" s="84">
        <f>'البيان النهائى '!E276</f>
        <v>0</v>
      </c>
      <c r="BD279" s="111">
        <f t="shared" si="9"/>
        <v>-28</v>
      </c>
      <c r="BE279" s="111">
        <f t="shared" si="10"/>
        <v>0</v>
      </c>
    </row>
    <row r="280" spans="4:57" ht="31.5" customHeight="1" thickBot="1" x14ac:dyDescent="0.25">
      <c r="D280" s="239">
        <v>265</v>
      </c>
      <c r="E280" s="116"/>
      <c r="F280" s="134"/>
      <c r="G280" s="73" t="s">
        <v>193</v>
      </c>
      <c r="H280" s="118">
        <v>0</v>
      </c>
      <c r="I280" s="118">
        <v>0</v>
      </c>
      <c r="J280" s="118">
        <v>0</v>
      </c>
      <c r="K280" s="118">
        <v>0</v>
      </c>
      <c r="L280" s="118">
        <v>0</v>
      </c>
      <c r="M280" s="118">
        <v>0</v>
      </c>
      <c r="N280" s="118">
        <v>0</v>
      </c>
      <c r="O280" s="118">
        <v>0</v>
      </c>
      <c r="P280" s="118">
        <v>0</v>
      </c>
      <c r="Q280" s="118">
        <v>0</v>
      </c>
      <c r="R280" s="118">
        <v>0</v>
      </c>
      <c r="S280" s="118">
        <v>0</v>
      </c>
      <c r="T280" s="118">
        <v>0</v>
      </c>
      <c r="U280" s="118">
        <v>0</v>
      </c>
      <c r="V280" s="118">
        <v>0</v>
      </c>
      <c r="W280" s="118">
        <v>0</v>
      </c>
      <c r="X280" s="118">
        <v>0</v>
      </c>
      <c r="Y280" s="118">
        <v>0</v>
      </c>
      <c r="Z280" s="118">
        <v>0</v>
      </c>
      <c r="AA280" s="118">
        <v>0</v>
      </c>
      <c r="AB280" s="118">
        <v>0</v>
      </c>
      <c r="AC280" s="118">
        <v>0</v>
      </c>
      <c r="AD280" s="118">
        <v>0</v>
      </c>
      <c r="AE280" s="118">
        <v>0</v>
      </c>
      <c r="AF280" s="118">
        <v>0</v>
      </c>
      <c r="AG280" s="118">
        <v>0</v>
      </c>
      <c r="AH280" s="118">
        <v>0</v>
      </c>
      <c r="AI280" s="118">
        <v>0</v>
      </c>
      <c r="AJ280" s="118"/>
      <c r="AK280" s="118"/>
      <c r="AL280" s="118"/>
      <c r="AM280" s="74">
        <f>'البيان النهائى '!AD277</f>
        <v>0</v>
      </c>
      <c r="AN280" s="75"/>
      <c r="AO280" s="76"/>
      <c r="AP280" s="76"/>
      <c r="AQ280" s="76"/>
      <c r="AR280" s="76">
        <f>'السلف الأجمالية'!E277</f>
        <v>0</v>
      </c>
      <c r="AS280" s="76"/>
      <c r="AT280" s="76"/>
      <c r="AU280" s="87"/>
      <c r="AV280" s="69"/>
      <c r="AW280" s="69"/>
      <c r="AX280" s="70"/>
      <c r="AY280" s="69"/>
      <c r="AZ280" s="71">
        <f>'كشف المرتبات'!AN275</f>
        <v>0</v>
      </c>
      <c r="BA280" s="99">
        <f>'البيان النهائى '!F277</f>
        <v>-28</v>
      </c>
      <c r="BB280" s="83">
        <f>'البيان النهائى '!R277</f>
        <v>0</v>
      </c>
      <c r="BC280" s="84">
        <f>'البيان النهائى '!E277</f>
        <v>0</v>
      </c>
      <c r="BD280" s="111">
        <f t="shared" si="9"/>
        <v>-28</v>
      </c>
      <c r="BE280" s="111">
        <f t="shared" si="10"/>
        <v>0</v>
      </c>
    </row>
    <row r="281" spans="4:57" ht="31.5" customHeight="1" thickBot="1" x14ac:dyDescent="0.25">
      <c r="D281" s="239">
        <v>266</v>
      </c>
      <c r="E281" s="116"/>
      <c r="F281" s="134"/>
      <c r="G281" s="73" t="s">
        <v>193</v>
      </c>
      <c r="H281" s="118">
        <v>0</v>
      </c>
      <c r="I281" s="118">
        <v>0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18">
        <v>0</v>
      </c>
      <c r="Q281" s="118">
        <v>0</v>
      </c>
      <c r="R281" s="118">
        <v>0</v>
      </c>
      <c r="S281" s="118">
        <v>0</v>
      </c>
      <c r="T281" s="118">
        <v>0</v>
      </c>
      <c r="U281" s="118">
        <v>0</v>
      </c>
      <c r="V281" s="118">
        <v>0</v>
      </c>
      <c r="W281" s="118">
        <v>0</v>
      </c>
      <c r="X281" s="118">
        <v>0</v>
      </c>
      <c r="Y281" s="118">
        <v>0</v>
      </c>
      <c r="Z281" s="118">
        <v>0</v>
      </c>
      <c r="AA281" s="118">
        <v>0</v>
      </c>
      <c r="AB281" s="118">
        <v>0</v>
      </c>
      <c r="AC281" s="118">
        <v>0</v>
      </c>
      <c r="AD281" s="118">
        <v>0</v>
      </c>
      <c r="AE281" s="118">
        <v>0</v>
      </c>
      <c r="AF281" s="118">
        <v>0</v>
      </c>
      <c r="AG281" s="118">
        <v>0</v>
      </c>
      <c r="AH281" s="118">
        <v>0</v>
      </c>
      <c r="AI281" s="118">
        <v>0</v>
      </c>
      <c r="AJ281" s="118"/>
      <c r="AK281" s="118"/>
      <c r="AL281" s="118"/>
      <c r="AM281" s="74">
        <f>'البيان النهائى '!AD278</f>
        <v>0</v>
      </c>
      <c r="AN281" s="75"/>
      <c r="AO281" s="76"/>
      <c r="AP281" s="76"/>
      <c r="AQ281" s="76"/>
      <c r="AR281" s="76">
        <f>'السلف الأجمالية'!E278</f>
        <v>0</v>
      </c>
      <c r="AS281" s="76"/>
      <c r="AT281" s="76"/>
      <c r="AU281" s="87"/>
      <c r="AV281" s="69"/>
      <c r="AW281" s="69"/>
      <c r="AX281" s="70"/>
      <c r="AY281" s="69"/>
      <c r="AZ281" s="71">
        <f>'كشف المرتبات'!AN276</f>
        <v>0</v>
      </c>
      <c r="BA281" s="99">
        <f>'البيان النهائى '!F278</f>
        <v>-28</v>
      </c>
      <c r="BB281" s="83">
        <f>'البيان النهائى '!R278</f>
        <v>0</v>
      </c>
      <c r="BC281" s="84">
        <f>'البيان النهائى '!E278</f>
        <v>0</v>
      </c>
      <c r="BD281" s="111">
        <f t="shared" si="9"/>
        <v>-28</v>
      </c>
      <c r="BE281" s="111">
        <f t="shared" si="10"/>
        <v>0</v>
      </c>
    </row>
    <row r="282" spans="4:57" ht="31.5" customHeight="1" thickBot="1" x14ac:dyDescent="0.25">
      <c r="D282" s="239">
        <v>267</v>
      </c>
      <c r="E282" s="116"/>
      <c r="F282" s="134"/>
      <c r="G282" s="73" t="s">
        <v>193</v>
      </c>
      <c r="H282" s="118">
        <v>0</v>
      </c>
      <c r="I282" s="118">
        <v>0</v>
      </c>
      <c r="J282" s="118">
        <v>0</v>
      </c>
      <c r="K282" s="118">
        <v>0</v>
      </c>
      <c r="L282" s="118">
        <v>0</v>
      </c>
      <c r="M282" s="118">
        <v>0</v>
      </c>
      <c r="N282" s="118">
        <v>0</v>
      </c>
      <c r="O282" s="118">
        <v>0</v>
      </c>
      <c r="P282" s="118">
        <v>0</v>
      </c>
      <c r="Q282" s="118">
        <v>0</v>
      </c>
      <c r="R282" s="118">
        <v>0</v>
      </c>
      <c r="S282" s="118">
        <v>0</v>
      </c>
      <c r="T282" s="118">
        <v>0</v>
      </c>
      <c r="U282" s="118">
        <v>0</v>
      </c>
      <c r="V282" s="118">
        <v>0</v>
      </c>
      <c r="W282" s="118">
        <v>0</v>
      </c>
      <c r="X282" s="118">
        <v>0</v>
      </c>
      <c r="Y282" s="118">
        <v>0</v>
      </c>
      <c r="Z282" s="118">
        <v>0</v>
      </c>
      <c r="AA282" s="118">
        <v>0</v>
      </c>
      <c r="AB282" s="118">
        <v>0</v>
      </c>
      <c r="AC282" s="118">
        <v>0</v>
      </c>
      <c r="AD282" s="118">
        <v>0</v>
      </c>
      <c r="AE282" s="118">
        <v>0</v>
      </c>
      <c r="AF282" s="118">
        <v>0</v>
      </c>
      <c r="AG282" s="118">
        <v>0</v>
      </c>
      <c r="AH282" s="118">
        <v>0</v>
      </c>
      <c r="AI282" s="118">
        <v>0</v>
      </c>
      <c r="AJ282" s="118"/>
      <c r="AK282" s="118"/>
      <c r="AL282" s="118"/>
      <c r="AM282" s="74">
        <f>'البيان النهائى '!AD279</f>
        <v>0</v>
      </c>
      <c r="AN282" s="75"/>
      <c r="AO282" s="76"/>
      <c r="AP282" s="76"/>
      <c r="AQ282" s="76"/>
      <c r="AR282" s="76">
        <f>'السلف الأجمالية'!E279</f>
        <v>0</v>
      </c>
      <c r="AS282" s="76"/>
      <c r="AT282" s="76"/>
      <c r="AU282" s="87"/>
      <c r="AV282" s="69"/>
      <c r="AW282" s="69"/>
      <c r="AX282" s="70"/>
      <c r="AY282" s="69"/>
      <c r="AZ282" s="71">
        <f>'كشف المرتبات'!AN277</f>
        <v>0</v>
      </c>
      <c r="BA282" s="99">
        <f>'البيان النهائى '!F279</f>
        <v>-28</v>
      </c>
      <c r="BB282" s="83">
        <f>'البيان النهائى '!R279</f>
        <v>0</v>
      </c>
      <c r="BC282" s="84">
        <f>'البيان النهائى '!E279</f>
        <v>0</v>
      </c>
      <c r="BD282" s="111">
        <f t="shared" si="9"/>
        <v>-28</v>
      </c>
      <c r="BE282" s="111">
        <f t="shared" si="10"/>
        <v>0</v>
      </c>
    </row>
    <row r="283" spans="4:57" ht="31.5" customHeight="1" thickBot="1" x14ac:dyDescent="0.25">
      <c r="D283" s="239">
        <v>268</v>
      </c>
      <c r="E283" s="116"/>
      <c r="F283" s="134"/>
      <c r="G283" s="73" t="s">
        <v>193</v>
      </c>
      <c r="H283" s="118">
        <v>0</v>
      </c>
      <c r="I283" s="118">
        <v>0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18">
        <v>0</v>
      </c>
      <c r="Q283" s="118">
        <v>0</v>
      </c>
      <c r="R283" s="118">
        <v>0</v>
      </c>
      <c r="S283" s="118">
        <v>0</v>
      </c>
      <c r="T283" s="118">
        <v>0</v>
      </c>
      <c r="U283" s="118">
        <v>0</v>
      </c>
      <c r="V283" s="118">
        <v>0</v>
      </c>
      <c r="W283" s="118">
        <v>0</v>
      </c>
      <c r="X283" s="118">
        <v>0</v>
      </c>
      <c r="Y283" s="118">
        <v>0</v>
      </c>
      <c r="Z283" s="118">
        <v>0</v>
      </c>
      <c r="AA283" s="118">
        <v>0</v>
      </c>
      <c r="AB283" s="118">
        <v>0</v>
      </c>
      <c r="AC283" s="118">
        <v>0</v>
      </c>
      <c r="AD283" s="118">
        <v>0</v>
      </c>
      <c r="AE283" s="118">
        <v>0</v>
      </c>
      <c r="AF283" s="118">
        <v>0</v>
      </c>
      <c r="AG283" s="118">
        <v>0</v>
      </c>
      <c r="AH283" s="118">
        <v>0</v>
      </c>
      <c r="AI283" s="118">
        <v>0</v>
      </c>
      <c r="AJ283" s="118"/>
      <c r="AK283" s="118"/>
      <c r="AL283" s="118"/>
      <c r="AM283" s="74">
        <f>'البيان النهائى '!AD280</f>
        <v>0</v>
      </c>
      <c r="AN283" s="75"/>
      <c r="AO283" s="76"/>
      <c r="AP283" s="76"/>
      <c r="AQ283" s="76"/>
      <c r="AR283" s="76">
        <f>'السلف الأجمالية'!E280</f>
        <v>0</v>
      </c>
      <c r="AS283" s="76"/>
      <c r="AT283" s="76"/>
      <c r="AU283" s="87"/>
      <c r="AV283" s="69"/>
      <c r="AW283" s="69"/>
      <c r="AX283" s="70"/>
      <c r="AY283" s="69"/>
      <c r="AZ283" s="71">
        <f>'كشف المرتبات'!AN278</f>
        <v>0</v>
      </c>
      <c r="BA283" s="99">
        <f>'البيان النهائى '!F280</f>
        <v>-28</v>
      </c>
      <c r="BB283" s="83">
        <f>'البيان النهائى '!R280</f>
        <v>0</v>
      </c>
      <c r="BC283" s="84">
        <f>'البيان النهائى '!E280</f>
        <v>0</v>
      </c>
      <c r="BD283" s="111">
        <f t="shared" si="9"/>
        <v>-28</v>
      </c>
      <c r="BE283" s="111">
        <f t="shared" si="10"/>
        <v>0</v>
      </c>
    </row>
    <row r="284" spans="4:57" ht="31.5" customHeight="1" thickBot="1" x14ac:dyDescent="0.25">
      <c r="D284" s="239">
        <v>269</v>
      </c>
      <c r="E284" s="116"/>
      <c r="F284" s="134"/>
      <c r="G284" s="73" t="s">
        <v>193</v>
      </c>
      <c r="H284" s="118">
        <v>0</v>
      </c>
      <c r="I284" s="118">
        <v>0</v>
      </c>
      <c r="J284" s="118">
        <v>0</v>
      </c>
      <c r="K284" s="118">
        <v>0</v>
      </c>
      <c r="L284" s="118">
        <v>0</v>
      </c>
      <c r="M284" s="118">
        <v>0</v>
      </c>
      <c r="N284" s="118">
        <v>0</v>
      </c>
      <c r="O284" s="118">
        <v>0</v>
      </c>
      <c r="P284" s="118">
        <v>0</v>
      </c>
      <c r="Q284" s="118">
        <v>0</v>
      </c>
      <c r="R284" s="118">
        <v>0</v>
      </c>
      <c r="S284" s="118">
        <v>0</v>
      </c>
      <c r="T284" s="118">
        <v>0</v>
      </c>
      <c r="U284" s="118">
        <v>0</v>
      </c>
      <c r="V284" s="118">
        <v>0</v>
      </c>
      <c r="W284" s="118">
        <v>0</v>
      </c>
      <c r="X284" s="118">
        <v>0</v>
      </c>
      <c r="Y284" s="118">
        <v>0</v>
      </c>
      <c r="Z284" s="118">
        <v>0</v>
      </c>
      <c r="AA284" s="118">
        <v>0</v>
      </c>
      <c r="AB284" s="118">
        <v>0</v>
      </c>
      <c r="AC284" s="118">
        <v>0</v>
      </c>
      <c r="AD284" s="118">
        <v>0</v>
      </c>
      <c r="AE284" s="118">
        <v>0</v>
      </c>
      <c r="AF284" s="118">
        <v>0</v>
      </c>
      <c r="AG284" s="118">
        <v>0</v>
      </c>
      <c r="AH284" s="118">
        <v>0</v>
      </c>
      <c r="AI284" s="118">
        <v>0</v>
      </c>
      <c r="AJ284" s="118"/>
      <c r="AK284" s="118"/>
      <c r="AL284" s="118"/>
      <c r="AM284" s="74">
        <f>'البيان النهائى '!AD281</f>
        <v>0</v>
      </c>
      <c r="AN284" s="75"/>
      <c r="AO284" s="76"/>
      <c r="AP284" s="76"/>
      <c r="AQ284" s="76"/>
      <c r="AR284" s="76">
        <f>'السلف الأجمالية'!E281</f>
        <v>0</v>
      </c>
      <c r="AS284" s="76"/>
      <c r="AT284" s="76"/>
      <c r="AU284" s="87"/>
      <c r="AV284" s="69"/>
      <c r="AW284" s="69"/>
      <c r="AX284" s="70"/>
      <c r="AY284" s="69"/>
      <c r="AZ284" s="71">
        <f>'كشف المرتبات'!AN279</f>
        <v>0</v>
      </c>
      <c r="BA284" s="99">
        <f>'البيان النهائى '!F281</f>
        <v>-28</v>
      </c>
      <c r="BB284" s="83">
        <f>'البيان النهائى '!R281</f>
        <v>0</v>
      </c>
      <c r="BC284" s="84">
        <f>'البيان النهائى '!E281</f>
        <v>0</v>
      </c>
      <c r="BD284" s="111">
        <f t="shared" si="9"/>
        <v>-28</v>
      </c>
      <c r="BE284" s="111">
        <f t="shared" si="10"/>
        <v>0</v>
      </c>
    </row>
    <row r="285" spans="4:57" ht="31.5" customHeight="1" thickBot="1" x14ac:dyDescent="0.25">
      <c r="D285" s="239">
        <v>270</v>
      </c>
      <c r="E285" s="116"/>
      <c r="F285" s="134"/>
      <c r="G285" s="73" t="s">
        <v>193</v>
      </c>
      <c r="H285" s="118">
        <v>0</v>
      </c>
      <c r="I285" s="118">
        <v>0</v>
      </c>
      <c r="J285" s="118">
        <v>0</v>
      </c>
      <c r="K285" s="118">
        <v>0</v>
      </c>
      <c r="L285" s="118">
        <v>0</v>
      </c>
      <c r="M285" s="118">
        <v>0</v>
      </c>
      <c r="N285" s="118">
        <v>0</v>
      </c>
      <c r="O285" s="118">
        <v>0</v>
      </c>
      <c r="P285" s="118">
        <v>0</v>
      </c>
      <c r="Q285" s="118">
        <v>0</v>
      </c>
      <c r="R285" s="118">
        <v>0</v>
      </c>
      <c r="S285" s="118">
        <v>0</v>
      </c>
      <c r="T285" s="118">
        <v>0</v>
      </c>
      <c r="U285" s="118">
        <v>0</v>
      </c>
      <c r="V285" s="118">
        <v>0</v>
      </c>
      <c r="W285" s="118">
        <v>0</v>
      </c>
      <c r="X285" s="118">
        <v>0</v>
      </c>
      <c r="Y285" s="118">
        <v>0</v>
      </c>
      <c r="Z285" s="118">
        <v>0</v>
      </c>
      <c r="AA285" s="118">
        <v>0</v>
      </c>
      <c r="AB285" s="118">
        <v>0</v>
      </c>
      <c r="AC285" s="118">
        <v>0</v>
      </c>
      <c r="AD285" s="118">
        <v>0</v>
      </c>
      <c r="AE285" s="118">
        <v>0</v>
      </c>
      <c r="AF285" s="118">
        <v>0</v>
      </c>
      <c r="AG285" s="118">
        <v>0</v>
      </c>
      <c r="AH285" s="118">
        <v>0</v>
      </c>
      <c r="AI285" s="118">
        <v>0</v>
      </c>
      <c r="AJ285" s="118"/>
      <c r="AK285" s="118"/>
      <c r="AL285" s="118"/>
      <c r="AM285" s="74">
        <f>'البيان النهائى '!AD282</f>
        <v>0</v>
      </c>
      <c r="AN285" s="75"/>
      <c r="AO285" s="76"/>
      <c r="AP285" s="76"/>
      <c r="AQ285" s="76"/>
      <c r="AR285" s="76">
        <f>'السلف الأجمالية'!E282</f>
        <v>0</v>
      </c>
      <c r="AS285" s="76"/>
      <c r="AT285" s="76"/>
      <c r="AU285" s="87"/>
      <c r="AV285" s="69"/>
      <c r="AW285" s="69"/>
      <c r="AX285" s="70"/>
      <c r="AY285" s="69"/>
      <c r="AZ285" s="71">
        <f>'كشف المرتبات'!AN280</f>
        <v>0</v>
      </c>
      <c r="BA285" s="99">
        <f>'البيان النهائى '!F282</f>
        <v>-28</v>
      </c>
      <c r="BB285" s="83">
        <f>'البيان النهائى '!R282</f>
        <v>0</v>
      </c>
      <c r="BC285" s="84">
        <f>'البيان النهائى '!E282</f>
        <v>0</v>
      </c>
      <c r="BD285" s="111">
        <f t="shared" si="9"/>
        <v>-28</v>
      </c>
      <c r="BE285" s="111">
        <f t="shared" si="10"/>
        <v>0</v>
      </c>
    </row>
    <row r="286" spans="4:57" ht="31.5" customHeight="1" thickBot="1" x14ac:dyDescent="0.25">
      <c r="D286" s="239">
        <v>271</v>
      </c>
      <c r="E286" s="116"/>
      <c r="F286" s="134"/>
      <c r="G286" s="73" t="s">
        <v>193</v>
      </c>
      <c r="H286" s="118">
        <v>0</v>
      </c>
      <c r="I286" s="118">
        <v>0</v>
      </c>
      <c r="J286" s="118">
        <v>0</v>
      </c>
      <c r="K286" s="118">
        <v>0</v>
      </c>
      <c r="L286" s="118">
        <v>0</v>
      </c>
      <c r="M286" s="118">
        <v>0</v>
      </c>
      <c r="N286" s="118">
        <v>0</v>
      </c>
      <c r="O286" s="118">
        <v>0</v>
      </c>
      <c r="P286" s="118">
        <v>0</v>
      </c>
      <c r="Q286" s="118">
        <v>0</v>
      </c>
      <c r="R286" s="118">
        <v>0</v>
      </c>
      <c r="S286" s="118">
        <v>0</v>
      </c>
      <c r="T286" s="118">
        <v>0</v>
      </c>
      <c r="U286" s="118">
        <v>0</v>
      </c>
      <c r="V286" s="118">
        <v>0</v>
      </c>
      <c r="W286" s="118">
        <v>0</v>
      </c>
      <c r="X286" s="118">
        <v>0</v>
      </c>
      <c r="Y286" s="118">
        <v>0</v>
      </c>
      <c r="Z286" s="118">
        <v>0</v>
      </c>
      <c r="AA286" s="118">
        <v>0</v>
      </c>
      <c r="AB286" s="118">
        <v>0</v>
      </c>
      <c r="AC286" s="118">
        <v>0</v>
      </c>
      <c r="AD286" s="118">
        <v>0</v>
      </c>
      <c r="AE286" s="118">
        <v>0</v>
      </c>
      <c r="AF286" s="118">
        <v>0</v>
      </c>
      <c r="AG286" s="118">
        <v>0</v>
      </c>
      <c r="AH286" s="118">
        <v>0</v>
      </c>
      <c r="AI286" s="118">
        <v>0</v>
      </c>
      <c r="AJ286" s="118"/>
      <c r="AK286" s="118"/>
      <c r="AL286" s="118"/>
      <c r="AM286" s="74">
        <f>'البيان النهائى '!AD283</f>
        <v>0</v>
      </c>
      <c r="AN286" s="75"/>
      <c r="AO286" s="76"/>
      <c r="AP286" s="76"/>
      <c r="AQ286" s="76"/>
      <c r="AR286" s="76">
        <f>'السلف الأجمالية'!E283</f>
        <v>0</v>
      </c>
      <c r="AS286" s="76"/>
      <c r="AT286" s="76"/>
      <c r="AU286" s="87"/>
      <c r="AV286" s="69"/>
      <c r="AW286" s="69"/>
      <c r="AX286" s="70"/>
      <c r="AY286" s="69"/>
      <c r="AZ286" s="71">
        <f>'كشف المرتبات'!AN281</f>
        <v>0</v>
      </c>
      <c r="BA286" s="99">
        <f>'البيان النهائى '!F283</f>
        <v>-28</v>
      </c>
      <c r="BB286" s="83">
        <f>'البيان النهائى '!R283</f>
        <v>0</v>
      </c>
      <c r="BC286" s="84">
        <f>'البيان النهائى '!E283</f>
        <v>0</v>
      </c>
      <c r="BD286" s="111">
        <f t="shared" si="9"/>
        <v>-28</v>
      </c>
      <c r="BE286" s="111">
        <f t="shared" si="10"/>
        <v>0</v>
      </c>
    </row>
    <row r="287" spans="4:57" ht="31.5" customHeight="1" thickBot="1" x14ac:dyDescent="0.25">
      <c r="D287" s="239">
        <v>272</v>
      </c>
      <c r="E287" s="116"/>
      <c r="F287" s="134"/>
      <c r="G287" s="73" t="s">
        <v>193</v>
      </c>
      <c r="H287" s="118">
        <v>0</v>
      </c>
      <c r="I287" s="118">
        <v>0</v>
      </c>
      <c r="J287" s="118">
        <v>0</v>
      </c>
      <c r="K287" s="118">
        <v>0</v>
      </c>
      <c r="L287" s="118">
        <v>0</v>
      </c>
      <c r="M287" s="118">
        <v>0</v>
      </c>
      <c r="N287" s="118">
        <v>0</v>
      </c>
      <c r="O287" s="118">
        <v>0</v>
      </c>
      <c r="P287" s="118">
        <v>0</v>
      </c>
      <c r="Q287" s="118">
        <v>0</v>
      </c>
      <c r="R287" s="118">
        <v>0</v>
      </c>
      <c r="S287" s="118">
        <v>0</v>
      </c>
      <c r="T287" s="118">
        <v>0</v>
      </c>
      <c r="U287" s="118">
        <v>0</v>
      </c>
      <c r="V287" s="118">
        <v>0</v>
      </c>
      <c r="W287" s="118">
        <v>0</v>
      </c>
      <c r="X287" s="118">
        <v>0</v>
      </c>
      <c r="Y287" s="118">
        <v>0</v>
      </c>
      <c r="Z287" s="118">
        <v>0</v>
      </c>
      <c r="AA287" s="118">
        <v>0</v>
      </c>
      <c r="AB287" s="118">
        <v>0</v>
      </c>
      <c r="AC287" s="118">
        <v>0</v>
      </c>
      <c r="AD287" s="118">
        <v>0</v>
      </c>
      <c r="AE287" s="118">
        <v>0</v>
      </c>
      <c r="AF287" s="118">
        <v>0</v>
      </c>
      <c r="AG287" s="118">
        <v>0</v>
      </c>
      <c r="AH287" s="118">
        <v>0</v>
      </c>
      <c r="AI287" s="118">
        <v>0</v>
      </c>
      <c r="AJ287" s="118"/>
      <c r="AK287" s="118"/>
      <c r="AL287" s="118"/>
      <c r="AM287" s="74">
        <f>'البيان النهائى '!AD284</f>
        <v>0</v>
      </c>
      <c r="AN287" s="75"/>
      <c r="AO287" s="76"/>
      <c r="AP287" s="76"/>
      <c r="AQ287" s="76"/>
      <c r="AR287" s="76">
        <f>'السلف الأجمالية'!E284</f>
        <v>0</v>
      </c>
      <c r="AS287" s="76"/>
      <c r="AT287" s="76"/>
      <c r="AU287" s="87"/>
      <c r="AV287" s="69"/>
      <c r="AW287" s="69"/>
      <c r="AX287" s="70"/>
      <c r="AY287" s="69"/>
      <c r="AZ287" s="71">
        <f>'كشف المرتبات'!AN282</f>
        <v>0</v>
      </c>
      <c r="BA287" s="99">
        <f>'البيان النهائى '!F284</f>
        <v>-28</v>
      </c>
      <c r="BB287" s="83">
        <f>'البيان النهائى '!R284</f>
        <v>0</v>
      </c>
      <c r="BC287" s="84">
        <f>'البيان النهائى '!E284</f>
        <v>0</v>
      </c>
      <c r="BD287" s="111">
        <f t="shared" si="9"/>
        <v>-28</v>
      </c>
      <c r="BE287" s="111">
        <f t="shared" si="10"/>
        <v>0</v>
      </c>
    </row>
    <row r="288" spans="4:57" ht="31.5" customHeight="1" thickBot="1" x14ac:dyDescent="0.25">
      <c r="D288" s="239">
        <v>273</v>
      </c>
      <c r="E288" s="116"/>
      <c r="F288" s="134"/>
      <c r="G288" s="73" t="s">
        <v>193</v>
      </c>
      <c r="H288" s="118">
        <v>0</v>
      </c>
      <c r="I288" s="118">
        <v>0</v>
      </c>
      <c r="J288" s="118">
        <v>0</v>
      </c>
      <c r="K288" s="118">
        <v>0</v>
      </c>
      <c r="L288" s="118">
        <v>0</v>
      </c>
      <c r="M288" s="118">
        <v>0</v>
      </c>
      <c r="N288" s="118">
        <v>0</v>
      </c>
      <c r="O288" s="118">
        <v>0</v>
      </c>
      <c r="P288" s="118">
        <v>0</v>
      </c>
      <c r="Q288" s="118">
        <v>0</v>
      </c>
      <c r="R288" s="118">
        <v>0</v>
      </c>
      <c r="S288" s="118">
        <v>0</v>
      </c>
      <c r="T288" s="118">
        <v>0</v>
      </c>
      <c r="U288" s="118">
        <v>0</v>
      </c>
      <c r="V288" s="118">
        <v>0</v>
      </c>
      <c r="W288" s="118">
        <v>0</v>
      </c>
      <c r="X288" s="118">
        <v>0</v>
      </c>
      <c r="Y288" s="118">
        <v>0</v>
      </c>
      <c r="Z288" s="118">
        <v>0</v>
      </c>
      <c r="AA288" s="118">
        <v>0</v>
      </c>
      <c r="AB288" s="118">
        <v>0</v>
      </c>
      <c r="AC288" s="118">
        <v>0</v>
      </c>
      <c r="AD288" s="118">
        <v>0</v>
      </c>
      <c r="AE288" s="118">
        <v>0</v>
      </c>
      <c r="AF288" s="118">
        <v>0</v>
      </c>
      <c r="AG288" s="118">
        <v>0</v>
      </c>
      <c r="AH288" s="118">
        <v>0</v>
      </c>
      <c r="AI288" s="118">
        <v>0</v>
      </c>
      <c r="AJ288" s="118"/>
      <c r="AK288" s="118"/>
      <c r="AL288" s="118"/>
      <c r="AM288" s="74">
        <f>'البيان النهائى '!AD285</f>
        <v>0</v>
      </c>
      <c r="AN288" s="75"/>
      <c r="AO288" s="76"/>
      <c r="AP288" s="76"/>
      <c r="AQ288" s="76"/>
      <c r="AR288" s="76">
        <f>'السلف الأجمالية'!E285</f>
        <v>0</v>
      </c>
      <c r="AS288" s="76"/>
      <c r="AT288" s="76"/>
      <c r="AU288" s="87"/>
      <c r="AV288" s="69"/>
      <c r="AW288" s="69"/>
      <c r="AX288" s="70"/>
      <c r="AY288" s="69"/>
      <c r="AZ288" s="71">
        <f>'كشف المرتبات'!AN283</f>
        <v>0</v>
      </c>
      <c r="BA288" s="99">
        <f>'البيان النهائى '!F285</f>
        <v>-28</v>
      </c>
      <c r="BB288" s="83">
        <f>'البيان النهائى '!R285</f>
        <v>0</v>
      </c>
      <c r="BC288" s="84">
        <f>'البيان النهائى '!E285</f>
        <v>0</v>
      </c>
      <c r="BD288" s="111">
        <f t="shared" si="9"/>
        <v>-28</v>
      </c>
      <c r="BE288" s="111">
        <f t="shared" si="10"/>
        <v>0</v>
      </c>
    </row>
    <row r="289" spans="4:57" ht="31.5" customHeight="1" thickBot="1" x14ac:dyDescent="0.25">
      <c r="D289" s="239">
        <v>274</v>
      </c>
      <c r="E289" s="116"/>
      <c r="F289" s="134"/>
      <c r="G289" s="73" t="s">
        <v>193</v>
      </c>
      <c r="H289" s="118">
        <v>0</v>
      </c>
      <c r="I289" s="118">
        <v>0</v>
      </c>
      <c r="J289" s="118">
        <v>0</v>
      </c>
      <c r="K289" s="118">
        <v>0</v>
      </c>
      <c r="L289" s="118">
        <v>0</v>
      </c>
      <c r="M289" s="118">
        <v>0</v>
      </c>
      <c r="N289" s="118">
        <v>0</v>
      </c>
      <c r="O289" s="118">
        <v>0</v>
      </c>
      <c r="P289" s="118">
        <v>0</v>
      </c>
      <c r="Q289" s="118">
        <v>0</v>
      </c>
      <c r="R289" s="118">
        <v>0</v>
      </c>
      <c r="S289" s="118">
        <v>0</v>
      </c>
      <c r="T289" s="118">
        <v>0</v>
      </c>
      <c r="U289" s="118">
        <v>0</v>
      </c>
      <c r="V289" s="118">
        <v>0</v>
      </c>
      <c r="W289" s="118">
        <v>0</v>
      </c>
      <c r="X289" s="118">
        <v>0</v>
      </c>
      <c r="Y289" s="118">
        <v>0</v>
      </c>
      <c r="Z289" s="118">
        <v>0</v>
      </c>
      <c r="AA289" s="118">
        <v>0</v>
      </c>
      <c r="AB289" s="118">
        <v>0</v>
      </c>
      <c r="AC289" s="118">
        <v>0</v>
      </c>
      <c r="AD289" s="118">
        <v>0</v>
      </c>
      <c r="AE289" s="118">
        <v>0</v>
      </c>
      <c r="AF289" s="118">
        <v>0</v>
      </c>
      <c r="AG289" s="118">
        <v>0</v>
      </c>
      <c r="AH289" s="118">
        <v>0</v>
      </c>
      <c r="AI289" s="118">
        <v>0</v>
      </c>
      <c r="AJ289" s="118"/>
      <c r="AK289" s="118"/>
      <c r="AL289" s="118"/>
      <c r="AM289" s="74">
        <f>'البيان النهائى '!AD286</f>
        <v>0</v>
      </c>
      <c r="AN289" s="75"/>
      <c r="AO289" s="76"/>
      <c r="AP289" s="76"/>
      <c r="AQ289" s="76"/>
      <c r="AR289" s="76">
        <f>'السلف الأجمالية'!E286</f>
        <v>0</v>
      </c>
      <c r="AS289" s="76"/>
      <c r="AT289" s="76"/>
      <c r="AU289" s="87"/>
      <c r="AV289" s="69"/>
      <c r="AW289" s="69"/>
      <c r="AX289" s="70"/>
      <c r="AY289" s="69"/>
      <c r="AZ289" s="71">
        <f>'كشف المرتبات'!AN284</f>
        <v>0</v>
      </c>
      <c r="BA289" s="99">
        <f>'البيان النهائى '!F286</f>
        <v>-28</v>
      </c>
      <c r="BB289" s="83">
        <f>'البيان النهائى '!R286</f>
        <v>0</v>
      </c>
      <c r="BC289" s="84">
        <f>'البيان النهائى '!E286</f>
        <v>0</v>
      </c>
      <c r="BD289" s="111">
        <f t="shared" si="9"/>
        <v>-28</v>
      </c>
      <c r="BE289" s="111">
        <f t="shared" si="10"/>
        <v>0</v>
      </c>
    </row>
    <row r="290" spans="4:57" ht="31.5" customHeight="1" thickBot="1" x14ac:dyDescent="0.25">
      <c r="D290" s="239">
        <v>275</v>
      </c>
      <c r="E290" s="116"/>
      <c r="F290" s="134"/>
      <c r="G290" s="73" t="s">
        <v>193</v>
      </c>
      <c r="H290" s="118">
        <v>0</v>
      </c>
      <c r="I290" s="118">
        <v>0</v>
      </c>
      <c r="J290" s="118">
        <v>0</v>
      </c>
      <c r="K290" s="118">
        <v>0</v>
      </c>
      <c r="L290" s="118">
        <v>0</v>
      </c>
      <c r="M290" s="118">
        <v>0</v>
      </c>
      <c r="N290" s="118">
        <v>0</v>
      </c>
      <c r="O290" s="118">
        <v>0</v>
      </c>
      <c r="P290" s="118">
        <v>0</v>
      </c>
      <c r="Q290" s="118">
        <v>0</v>
      </c>
      <c r="R290" s="118">
        <v>0</v>
      </c>
      <c r="S290" s="118">
        <v>0</v>
      </c>
      <c r="T290" s="118">
        <v>0</v>
      </c>
      <c r="U290" s="118">
        <v>0</v>
      </c>
      <c r="V290" s="118">
        <v>0</v>
      </c>
      <c r="W290" s="118">
        <v>0</v>
      </c>
      <c r="X290" s="118">
        <v>0</v>
      </c>
      <c r="Y290" s="118">
        <v>0</v>
      </c>
      <c r="Z290" s="118">
        <v>0</v>
      </c>
      <c r="AA290" s="118">
        <v>0</v>
      </c>
      <c r="AB290" s="118">
        <v>0</v>
      </c>
      <c r="AC290" s="118">
        <v>0</v>
      </c>
      <c r="AD290" s="118">
        <v>0</v>
      </c>
      <c r="AE290" s="118">
        <v>0</v>
      </c>
      <c r="AF290" s="118">
        <v>0</v>
      </c>
      <c r="AG290" s="118">
        <v>0</v>
      </c>
      <c r="AH290" s="118">
        <v>0</v>
      </c>
      <c r="AI290" s="118">
        <v>0</v>
      </c>
      <c r="AJ290" s="118"/>
      <c r="AK290" s="118"/>
      <c r="AL290" s="118"/>
      <c r="AM290" s="74">
        <f>'البيان النهائى '!AD287</f>
        <v>0</v>
      </c>
      <c r="AN290" s="75"/>
      <c r="AO290" s="76"/>
      <c r="AP290" s="76"/>
      <c r="AQ290" s="76"/>
      <c r="AR290" s="76">
        <f>'السلف الأجمالية'!E287</f>
        <v>0</v>
      </c>
      <c r="AS290" s="76"/>
      <c r="AT290" s="76"/>
      <c r="AU290" s="87"/>
      <c r="AV290" s="69"/>
      <c r="AW290" s="69"/>
      <c r="AX290" s="70"/>
      <c r="AY290" s="69"/>
      <c r="AZ290" s="71">
        <f>'كشف المرتبات'!AN285</f>
        <v>0</v>
      </c>
      <c r="BA290" s="99">
        <f>'البيان النهائى '!F287</f>
        <v>-28</v>
      </c>
      <c r="BB290" s="83">
        <f>'البيان النهائى '!R287</f>
        <v>0</v>
      </c>
      <c r="BC290" s="84">
        <f>'البيان النهائى '!E287</f>
        <v>0</v>
      </c>
      <c r="BD290" s="111">
        <f t="shared" si="9"/>
        <v>-28</v>
      </c>
      <c r="BE290" s="111">
        <f t="shared" si="10"/>
        <v>0</v>
      </c>
    </row>
    <row r="291" spans="4:57" ht="31.5" customHeight="1" thickBot="1" x14ac:dyDescent="0.25">
      <c r="D291" s="239">
        <v>276</v>
      </c>
      <c r="E291" s="116"/>
      <c r="F291" s="134"/>
      <c r="G291" s="73" t="s">
        <v>193</v>
      </c>
      <c r="H291" s="118">
        <v>0</v>
      </c>
      <c r="I291" s="118">
        <v>0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18">
        <v>0</v>
      </c>
      <c r="Q291" s="118">
        <v>0</v>
      </c>
      <c r="R291" s="118">
        <v>0</v>
      </c>
      <c r="S291" s="118">
        <v>0</v>
      </c>
      <c r="T291" s="118">
        <v>0</v>
      </c>
      <c r="U291" s="118">
        <v>0</v>
      </c>
      <c r="V291" s="118">
        <v>0</v>
      </c>
      <c r="W291" s="118">
        <v>0</v>
      </c>
      <c r="X291" s="118">
        <v>0</v>
      </c>
      <c r="Y291" s="118">
        <v>0</v>
      </c>
      <c r="Z291" s="118">
        <v>0</v>
      </c>
      <c r="AA291" s="118">
        <v>0</v>
      </c>
      <c r="AB291" s="118">
        <v>0</v>
      </c>
      <c r="AC291" s="118">
        <v>0</v>
      </c>
      <c r="AD291" s="118">
        <v>0</v>
      </c>
      <c r="AE291" s="118">
        <v>0</v>
      </c>
      <c r="AF291" s="118">
        <v>0</v>
      </c>
      <c r="AG291" s="118">
        <v>0</v>
      </c>
      <c r="AH291" s="118">
        <v>0</v>
      </c>
      <c r="AI291" s="118">
        <v>0</v>
      </c>
      <c r="AJ291" s="118"/>
      <c r="AK291" s="118"/>
      <c r="AL291" s="118"/>
      <c r="AM291" s="74">
        <f>'البيان النهائى '!AD288</f>
        <v>0</v>
      </c>
      <c r="AN291" s="75"/>
      <c r="AO291" s="76"/>
      <c r="AP291" s="76"/>
      <c r="AQ291" s="76"/>
      <c r="AR291" s="76">
        <f>'السلف الأجمالية'!E288</f>
        <v>0</v>
      </c>
      <c r="AS291" s="76"/>
      <c r="AT291" s="76"/>
      <c r="AU291" s="87"/>
      <c r="AV291" s="69"/>
      <c r="AW291" s="69"/>
      <c r="AX291" s="70"/>
      <c r="AY291" s="69"/>
      <c r="AZ291" s="71">
        <f>'كشف المرتبات'!AN286</f>
        <v>0</v>
      </c>
      <c r="BA291" s="99">
        <f>'البيان النهائى '!F288</f>
        <v>-28</v>
      </c>
      <c r="BB291" s="83">
        <f>'البيان النهائى '!R288</f>
        <v>0</v>
      </c>
      <c r="BC291" s="84">
        <f>'البيان النهائى '!E288</f>
        <v>0</v>
      </c>
      <c r="BD291" s="111">
        <f t="shared" si="9"/>
        <v>-28</v>
      </c>
      <c r="BE291" s="111">
        <f t="shared" si="10"/>
        <v>0</v>
      </c>
    </row>
    <row r="292" spans="4:57" ht="31.5" customHeight="1" thickBot="1" x14ac:dyDescent="0.25">
      <c r="D292" s="239">
        <v>277</v>
      </c>
      <c r="E292" s="116"/>
      <c r="F292" s="134"/>
      <c r="G292" s="73" t="s">
        <v>193</v>
      </c>
      <c r="H292" s="118">
        <v>0</v>
      </c>
      <c r="I292" s="118">
        <v>0</v>
      </c>
      <c r="J292" s="118">
        <v>0</v>
      </c>
      <c r="K292" s="118">
        <v>0</v>
      </c>
      <c r="L292" s="118">
        <v>0</v>
      </c>
      <c r="M292" s="118">
        <v>0</v>
      </c>
      <c r="N292" s="118">
        <v>0</v>
      </c>
      <c r="O292" s="118">
        <v>0</v>
      </c>
      <c r="P292" s="118">
        <v>0</v>
      </c>
      <c r="Q292" s="118">
        <v>0</v>
      </c>
      <c r="R292" s="118">
        <v>0</v>
      </c>
      <c r="S292" s="118">
        <v>0</v>
      </c>
      <c r="T292" s="118">
        <v>0</v>
      </c>
      <c r="U292" s="118">
        <v>0</v>
      </c>
      <c r="V292" s="118">
        <v>0</v>
      </c>
      <c r="W292" s="118">
        <v>0</v>
      </c>
      <c r="X292" s="118">
        <v>0</v>
      </c>
      <c r="Y292" s="118">
        <v>0</v>
      </c>
      <c r="Z292" s="118">
        <v>0</v>
      </c>
      <c r="AA292" s="118">
        <v>0</v>
      </c>
      <c r="AB292" s="118">
        <v>0</v>
      </c>
      <c r="AC292" s="118">
        <v>0</v>
      </c>
      <c r="AD292" s="118">
        <v>0</v>
      </c>
      <c r="AE292" s="118">
        <v>0</v>
      </c>
      <c r="AF292" s="118">
        <v>0</v>
      </c>
      <c r="AG292" s="118">
        <v>0</v>
      </c>
      <c r="AH292" s="118">
        <v>0</v>
      </c>
      <c r="AI292" s="118">
        <v>0</v>
      </c>
      <c r="AJ292" s="118"/>
      <c r="AK292" s="118"/>
      <c r="AL292" s="118"/>
      <c r="AM292" s="74">
        <f>'البيان النهائى '!AD289</f>
        <v>0</v>
      </c>
      <c r="AN292" s="75"/>
      <c r="AO292" s="76"/>
      <c r="AP292" s="76"/>
      <c r="AQ292" s="76"/>
      <c r="AR292" s="76">
        <f>'السلف الأجمالية'!E289</f>
        <v>0</v>
      </c>
      <c r="AS292" s="76"/>
      <c r="AT292" s="76"/>
      <c r="AU292" s="87"/>
      <c r="AV292" s="69"/>
      <c r="AW292" s="69"/>
      <c r="AX292" s="70"/>
      <c r="AY292" s="69"/>
      <c r="AZ292" s="71">
        <f>'كشف المرتبات'!AN287</f>
        <v>0</v>
      </c>
      <c r="BA292" s="99">
        <f>'البيان النهائى '!F289</f>
        <v>-28</v>
      </c>
      <c r="BB292" s="83">
        <f>'البيان النهائى '!R289</f>
        <v>0</v>
      </c>
      <c r="BC292" s="84">
        <f>'البيان النهائى '!E289</f>
        <v>0</v>
      </c>
      <c r="BD292" s="111">
        <f t="shared" si="9"/>
        <v>-28</v>
      </c>
      <c r="BE292" s="111">
        <f t="shared" si="10"/>
        <v>0</v>
      </c>
    </row>
    <row r="293" spans="4:57" ht="31.5" customHeight="1" thickBot="1" x14ac:dyDescent="0.25">
      <c r="D293" s="239">
        <v>278</v>
      </c>
      <c r="E293" s="116"/>
      <c r="F293" s="134"/>
      <c r="G293" s="73" t="s">
        <v>193</v>
      </c>
      <c r="H293" s="118">
        <v>0</v>
      </c>
      <c r="I293" s="118">
        <v>0</v>
      </c>
      <c r="J293" s="118">
        <v>0</v>
      </c>
      <c r="K293" s="118">
        <v>0</v>
      </c>
      <c r="L293" s="118">
        <v>0</v>
      </c>
      <c r="M293" s="118">
        <v>0</v>
      </c>
      <c r="N293" s="118">
        <v>0</v>
      </c>
      <c r="O293" s="118">
        <v>0</v>
      </c>
      <c r="P293" s="118">
        <v>0</v>
      </c>
      <c r="Q293" s="118">
        <v>0</v>
      </c>
      <c r="R293" s="118">
        <v>0</v>
      </c>
      <c r="S293" s="118">
        <v>0</v>
      </c>
      <c r="T293" s="118">
        <v>0</v>
      </c>
      <c r="U293" s="118">
        <v>0</v>
      </c>
      <c r="V293" s="118">
        <v>0</v>
      </c>
      <c r="W293" s="118">
        <v>0</v>
      </c>
      <c r="X293" s="118">
        <v>0</v>
      </c>
      <c r="Y293" s="118">
        <v>0</v>
      </c>
      <c r="Z293" s="118">
        <v>0</v>
      </c>
      <c r="AA293" s="118">
        <v>0</v>
      </c>
      <c r="AB293" s="118">
        <v>0</v>
      </c>
      <c r="AC293" s="118">
        <v>0</v>
      </c>
      <c r="AD293" s="118">
        <v>0</v>
      </c>
      <c r="AE293" s="118">
        <v>0</v>
      </c>
      <c r="AF293" s="118">
        <v>0</v>
      </c>
      <c r="AG293" s="118">
        <v>0</v>
      </c>
      <c r="AH293" s="118">
        <v>0</v>
      </c>
      <c r="AI293" s="118">
        <v>0</v>
      </c>
      <c r="AJ293" s="118"/>
      <c r="AK293" s="118"/>
      <c r="AL293" s="118"/>
      <c r="AM293" s="74">
        <f>'البيان النهائى '!AD290</f>
        <v>0</v>
      </c>
      <c r="AN293" s="75"/>
      <c r="AO293" s="76"/>
      <c r="AP293" s="76"/>
      <c r="AQ293" s="76"/>
      <c r="AR293" s="76">
        <f>'السلف الأجمالية'!E290</f>
        <v>0</v>
      </c>
      <c r="AS293" s="76"/>
      <c r="AT293" s="76"/>
      <c r="AU293" s="87"/>
      <c r="AV293" s="69"/>
      <c r="AW293" s="69"/>
      <c r="AX293" s="70"/>
      <c r="AY293" s="69"/>
      <c r="AZ293" s="71">
        <f>'كشف المرتبات'!AN288</f>
        <v>0</v>
      </c>
      <c r="BA293" s="99">
        <f>'البيان النهائى '!F290</f>
        <v>-28</v>
      </c>
      <c r="BB293" s="83">
        <f>'البيان النهائى '!R290</f>
        <v>0</v>
      </c>
      <c r="BC293" s="84">
        <f>'البيان النهائى '!E290</f>
        <v>0</v>
      </c>
      <c r="BD293" s="111">
        <f t="shared" si="9"/>
        <v>-28</v>
      </c>
      <c r="BE293" s="111">
        <f t="shared" si="10"/>
        <v>0</v>
      </c>
    </row>
    <row r="294" spans="4:57" ht="31.5" customHeight="1" thickBot="1" x14ac:dyDescent="0.25">
      <c r="D294" s="239">
        <v>279</v>
      </c>
      <c r="E294" s="116"/>
      <c r="F294" s="134"/>
      <c r="G294" s="73" t="s">
        <v>193</v>
      </c>
      <c r="H294" s="118">
        <v>0</v>
      </c>
      <c r="I294" s="118">
        <v>0</v>
      </c>
      <c r="J294" s="118">
        <v>0</v>
      </c>
      <c r="K294" s="118">
        <v>0</v>
      </c>
      <c r="L294" s="118">
        <v>0</v>
      </c>
      <c r="M294" s="118">
        <v>0</v>
      </c>
      <c r="N294" s="118">
        <v>0</v>
      </c>
      <c r="O294" s="118">
        <v>0</v>
      </c>
      <c r="P294" s="118">
        <v>0</v>
      </c>
      <c r="Q294" s="118">
        <v>0</v>
      </c>
      <c r="R294" s="118">
        <v>0</v>
      </c>
      <c r="S294" s="118">
        <v>0</v>
      </c>
      <c r="T294" s="118">
        <v>0</v>
      </c>
      <c r="U294" s="118">
        <v>0</v>
      </c>
      <c r="V294" s="118">
        <v>0</v>
      </c>
      <c r="W294" s="118">
        <v>0</v>
      </c>
      <c r="X294" s="118">
        <v>0</v>
      </c>
      <c r="Y294" s="118">
        <v>0</v>
      </c>
      <c r="Z294" s="118">
        <v>0</v>
      </c>
      <c r="AA294" s="118">
        <v>0</v>
      </c>
      <c r="AB294" s="118">
        <v>0</v>
      </c>
      <c r="AC294" s="118">
        <v>0</v>
      </c>
      <c r="AD294" s="118">
        <v>0</v>
      </c>
      <c r="AE294" s="118">
        <v>0</v>
      </c>
      <c r="AF294" s="118">
        <v>0</v>
      </c>
      <c r="AG294" s="118">
        <v>0</v>
      </c>
      <c r="AH294" s="118">
        <v>0</v>
      </c>
      <c r="AI294" s="118">
        <v>0</v>
      </c>
      <c r="AJ294" s="118"/>
      <c r="AK294" s="118"/>
      <c r="AL294" s="118"/>
      <c r="AM294" s="74">
        <f>'البيان النهائى '!AD291</f>
        <v>0</v>
      </c>
      <c r="AN294" s="75"/>
      <c r="AO294" s="76"/>
      <c r="AP294" s="76"/>
      <c r="AQ294" s="76"/>
      <c r="AR294" s="76">
        <f>'السلف الأجمالية'!E291</f>
        <v>0</v>
      </c>
      <c r="AS294" s="76"/>
      <c r="AT294" s="76"/>
      <c r="AU294" s="87"/>
      <c r="AV294" s="69"/>
      <c r="AW294" s="69"/>
      <c r="AX294" s="70"/>
      <c r="AY294" s="69"/>
      <c r="AZ294" s="71">
        <f>'كشف المرتبات'!AN289</f>
        <v>0</v>
      </c>
      <c r="BA294" s="99">
        <f>'البيان النهائى '!F291</f>
        <v>-28</v>
      </c>
      <c r="BB294" s="83">
        <f>'البيان النهائى '!R291</f>
        <v>0</v>
      </c>
      <c r="BC294" s="84">
        <f>'البيان النهائى '!E291</f>
        <v>0</v>
      </c>
      <c r="BD294" s="111">
        <f t="shared" si="9"/>
        <v>-28</v>
      </c>
      <c r="BE294" s="111">
        <f t="shared" si="10"/>
        <v>0</v>
      </c>
    </row>
    <row r="295" spans="4:57" ht="31.5" customHeight="1" thickBot="1" x14ac:dyDescent="0.25">
      <c r="D295" s="239">
        <v>280</v>
      </c>
      <c r="E295" s="116"/>
      <c r="F295" s="134"/>
      <c r="G295" s="73" t="s">
        <v>193</v>
      </c>
      <c r="H295" s="118">
        <v>0</v>
      </c>
      <c r="I295" s="118">
        <v>0</v>
      </c>
      <c r="J295" s="118">
        <v>0</v>
      </c>
      <c r="K295" s="118">
        <v>0</v>
      </c>
      <c r="L295" s="118">
        <v>0</v>
      </c>
      <c r="M295" s="118">
        <v>0</v>
      </c>
      <c r="N295" s="118">
        <v>0</v>
      </c>
      <c r="O295" s="118">
        <v>0</v>
      </c>
      <c r="P295" s="118">
        <v>0</v>
      </c>
      <c r="Q295" s="118">
        <v>0</v>
      </c>
      <c r="R295" s="118">
        <v>0</v>
      </c>
      <c r="S295" s="118">
        <v>0</v>
      </c>
      <c r="T295" s="118">
        <v>0</v>
      </c>
      <c r="U295" s="118">
        <v>0</v>
      </c>
      <c r="V295" s="118">
        <v>0</v>
      </c>
      <c r="W295" s="118">
        <v>0</v>
      </c>
      <c r="X295" s="118">
        <v>0</v>
      </c>
      <c r="Y295" s="118">
        <v>0</v>
      </c>
      <c r="Z295" s="118">
        <v>0</v>
      </c>
      <c r="AA295" s="118">
        <v>0</v>
      </c>
      <c r="AB295" s="118">
        <v>0</v>
      </c>
      <c r="AC295" s="118">
        <v>0</v>
      </c>
      <c r="AD295" s="118">
        <v>0</v>
      </c>
      <c r="AE295" s="118">
        <v>0</v>
      </c>
      <c r="AF295" s="118">
        <v>0</v>
      </c>
      <c r="AG295" s="118">
        <v>0</v>
      </c>
      <c r="AH295" s="118">
        <v>0</v>
      </c>
      <c r="AI295" s="118">
        <v>0</v>
      </c>
      <c r="AJ295" s="118"/>
      <c r="AK295" s="118"/>
      <c r="AL295" s="118"/>
      <c r="AM295" s="74">
        <f>'البيان النهائى '!AD292</f>
        <v>0</v>
      </c>
      <c r="AN295" s="75"/>
      <c r="AO295" s="76"/>
      <c r="AP295" s="76"/>
      <c r="AQ295" s="76"/>
      <c r="AR295" s="76">
        <f>'السلف الأجمالية'!E292</f>
        <v>0</v>
      </c>
      <c r="AS295" s="76"/>
      <c r="AT295" s="76"/>
      <c r="AU295" s="87"/>
      <c r="AV295" s="69"/>
      <c r="AW295" s="69"/>
      <c r="AX295" s="70"/>
      <c r="AY295" s="69"/>
      <c r="AZ295" s="71">
        <f>'كشف المرتبات'!AN290</f>
        <v>0</v>
      </c>
      <c r="BA295" s="99">
        <f>'البيان النهائى '!F292</f>
        <v>-28</v>
      </c>
      <c r="BB295" s="83">
        <f>'البيان النهائى '!R292</f>
        <v>0</v>
      </c>
      <c r="BC295" s="84">
        <f>'البيان النهائى '!E292</f>
        <v>0</v>
      </c>
      <c r="BD295" s="111">
        <f t="shared" si="9"/>
        <v>-28</v>
      </c>
      <c r="BE295" s="111">
        <f t="shared" si="10"/>
        <v>0</v>
      </c>
    </row>
    <row r="296" spans="4:57" ht="31.5" customHeight="1" thickBot="1" x14ac:dyDescent="0.25">
      <c r="D296" s="239">
        <v>281</v>
      </c>
      <c r="E296" s="116"/>
      <c r="F296" s="134"/>
      <c r="G296" s="73" t="s">
        <v>193</v>
      </c>
      <c r="H296" s="118">
        <v>0</v>
      </c>
      <c r="I296" s="118">
        <v>0</v>
      </c>
      <c r="J296" s="118">
        <v>0</v>
      </c>
      <c r="K296" s="118">
        <v>0</v>
      </c>
      <c r="L296" s="118">
        <v>0</v>
      </c>
      <c r="M296" s="118">
        <v>0</v>
      </c>
      <c r="N296" s="118">
        <v>0</v>
      </c>
      <c r="O296" s="118">
        <v>0</v>
      </c>
      <c r="P296" s="118">
        <v>0</v>
      </c>
      <c r="Q296" s="118">
        <v>0</v>
      </c>
      <c r="R296" s="118">
        <v>0</v>
      </c>
      <c r="S296" s="118">
        <v>0</v>
      </c>
      <c r="T296" s="118">
        <v>0</v>
      </c>
      <c r="U296" s="118">
        <v>0</v>
      </c>
      <c r="V296" s="118">
        <v>0</v>
      </c>
      <c r="W296" s="118">
        <v>0</v>
      </c>
      <c r="X296" s="118">
        <v>0</v>
      </c>
      <c r="Y296" s="118">
        <v>0</v>
      </c>
      <c r="Z296" s="118">
        <v>0</v>
      </c>
      <c r="AA296" s="118">
        <v>0</v>
      </c>
      <c r="AB296" s="118">
        <v>0</v>
      </c>
      <c r="AC296" s="118">
        <v>0</v>
      </c>
      <c r="AD296" s="118">
        <v>0</v>
      </c>
      <c r="AE296" s="118">
        <v>0</v>
      </c>
      <c r="AF296" s="118">
        <v>0</v>
      </c>
      <c r="AG296" s="118">
        <v>0</v>
      </c>
      <c r="AH296" s="118">
        <v>0</v>
      </c>
      <c r="AI296" s="118">
        <v>0</v>
      </c>
      <c r="AJ296" s="118"/>
      <c r="AK296" s="118"/>
      <c r="AL296" s="118"/>
      <c r="AM296" s="74">
        <f>'البيان النهائى '!AD293</f>
        <v>0</v>
      </c>
      <c r="AN296" s="75"/>
      <c r="AO296" s="76"/>
      <c r="AP296" s="76"/>
      <c r="AQ296" s="76"/>
      <c r="AR296" s="76">
        <f>'السلف الأجمالية'!E293</f>
        <v>0</v>
      </c>
      <c r="AS296" s="76"/>
      <c r="AT296" s="76"/>
      <c r="AU296" s="87"/>
      <c r="AV296" s="69"/>
      <c r="AW296" s="69"/>
      <c r="AX296" s="70"/>
      <c r="AY296" s="69"/>
      <c r="AZ296" s="71">
        <f>'كشف المرتبات'!AN291</f>
        <v>0</v>
      </c>
      <c r="BA296" s="99">
        <f>'البيان النهائى '!F293</f>
        <v>-28</v>
      </c>
      <c r="BB296" s="83">
        <f>'البيان النهائى '!R293</f>
        <v>0</v>
      </c>
      <c r="BC296" s="84">
        <f>'البيان النهائى '!E293</f>
        <v>0</v>
      </c>
      <c r="BD296" s="111">
        <f t="shared" si="9"/>
        <v>-28</v>
      </c>
      <c r="BE296" s="111">
        <f t="shared" si="10"/>
        <v>0</v>
      </c>
    </row>
    <row r="297" spans="4:57" ht="31.5" customHeight="1" thickBot="1" x14ac:dyDescent="0.25">
      <c r="D297" s="239">
        <v>282</v>
      </c>
      <c r="E297" s="116"/>
      <c r="F297" s="134"/>
      <c r="G297" s="73" t="s">
        <v>193</v>
      </c>
      <c r="H297" s="118">
        <v>0</v>
      </c>
      <c r="I297" s="118">
        <v>0</v>
      </c>
      <c r="J297" s="118">
        <v>0</v>
      </c>
      <c r="K297" s="118">
        <v>0</v>
      </c>
      <c r="L297" s="118">
        <v>0</v>
      </c>
      <c r="M297" s="118">
        <v>0</v>
      </c>
      <c r="N297" s="118">
        <v>0</v>
      </c>
      <c r="O297" s="118">
        <v>0</v>
      </c>
      <c r="P297" s="118">
        <v>0</v>
      </c>
      <c r="Q297" s="118">
        <v>0</v>
      </c>
      <c r="R297" s="118">
        <v>0</v>
      </c>
      <c r="S297" s="118">
        <v>0</v>
      </c>
      <c r="T297" s="118">
        <v>0</v>
      </c>
      <c r="U297" s="118">
        <v>0</v>
      </c>
      <c r="V297" s="118">
        <v>0</v>
      </c>
      <c r="W297" s="118">
        <v>0</v>
      </c>
      <c r="X297" s="118">
        <v>0</v>
      </c>
      <c r="Y297" s="118">
        <v>0</v>
      </c>
      <c r="Z297" s="118">
        <v>0</v>
      </c>
      <c r="AA297" s="118">
        <v>0</v>
      </c>
      <c r="AB297" s="118">
        <v>0</v>
      </c>
      <c r="AC297" s="118">
        <v>0</v>
      </c>
      <c r="AD297" s="118">
        <v>0</v>
      </c>
      <c r="AE297" s="118">
        <v>0</v>
      </c>
      <c r="AF297" s="118">
        <v>0</v>
      </c>
      <c r="AG297" s="118">
        <v>0</v>
      </c>
      <c r="AH297" s="118">
        <v>0</v>
      </c>
      <c r="AI297" s="118">
        <v>0</v>
      </c>
      <c r="AJ297" s="118"/>
      <c r="AK297" s="118"/>
      <c r="AL297" s="118"/>
      <c r="AM297" s="74">
        <f>'البيان النهائى '!AD294</f>
        <v>0</v>
      </c>
      <c r="AN297" s="75"/>
      <c r="AO297" s="76"/>
      <c r="AP297" s="76"/>
      <c r="AQ297" s="76"/>
      <c r="AR297" s="76">
        <f>'السلف الأجمالية'!E294</f>
        <v>0</v>
      </c>
      <c r="AS297" s="76"/>
      <c r="AT297" s="76"/>
      <c r="AU297" s="87"/>
      <c r="AV297" s="69"/>
      <c r="AW297" s="69"/>
      <c r="AX297" s="70"/>
      <c r="AY297" s="69"/>
      <c r="AZ297" s="71">
        <f>'كشف المرتبات'!AN292</f>
        <v>0</v>
      </c>
      <c r="BA297" s="99">
        <f>'البيان النهائى '!F294</f>
        <v>-28</v>
      </c>
      <c r="BB297" s="83">
        <f>'البيان النهائى '!R294</f>
        <v>0</v>
      </c>
      <c r="BC297" s="84">
        <f>'البيان النهائى '!E294</f>
        <v>0</v>
      </c>
      <c r="BD297" s="111">
        <f t="shared" si="9"/>
        <v>-28</v>
      </c>
      <c r="BE297" s="111">
        <f t="shared" si="10"/>
        <v>0</v>
      </c>
    </row>
    <row r="298" spans="4:57" ht="31.5" customHeight="1" thickBot="1" x14ac:dyDescent="0.25">
      <c r="D298" s="239">
        <v>283</v>
      </c>
      <c r="E298" s="116"/>
      <c r="F298" s="134"/>
      <c r="G298" s="73" t="s">
        <v>193</v>
      </c>
      <c r="H298" s="118">
        <v>0</v>
      </c>
      <c r="I298" s="118">
        <v>0</v>
      </c>
      <c r="J298" s="118">
        <v>0</v>
      </c>
      <c r="K298" s="118">
        <v>0</v>
      </c>
      <c r="L298" s="118">
        <v>0</v>
      </c>
      <c r="M298" s="118">
        <v>0</v>
      </c>
      <c r="N298" s="118">
        <v>0</v>
      </c>
      <c r="O298" s="118">
        <v>0</v>
      </c>
      <c r="P298" s="118">
        <v>0</v>
      </c>
      <c r="Q298" s="118">
        <v>0</v>
      </c>
      <c r="R298" s="118">
        <v>0</v>
      </c>
      <c r="S298" s="118">
        <v>0</v>
      </c>
      <c r="T298" s="118">
        <v>0</v>
      </c>
      <c r="U298" s="118">
        <v>0</v>
      </c>
      <c r="V298" s="118">
        <v>0</v>
      </c>
      <c r="W298" s="118">
        <v>0</v>
      </c>
      <c r="X298" s="118">
        <v>0</v>
      </c>
      <c r="Y298" s="118">
        <v>0</v>
      </c>
      <c r="Z298" s="118">
        <v>0</v>
      </c>
      <c r="AA298" s="118">
        <v>0</v>
      </c>
      <c r="AB298" s="118">
        <v>0</v>
      </c>
      <c r="AC298" s="118">
        <v>0</v>
      </c>
      <c r="AD298" s="118">
        <v>0</v>
      </c>
      <c r="AE298" s="118">
        <v>0</v>
      </c>
      <c r="AF298" s="118">
        <v>0</v>
      </c>
      <c r="AG298" s="118">
        <v>0</v>
      </c>
      <c r="AH298" s="118">
        <v>0</v>
      </c>
      <c r="AI298" s="118">
        <v>0</v>
      </c>
      <c r="AJ298" s="118"/>
      <c r="AK298" s="118"/>
      <c r="AL298" s="118"/>
      <c r="AM298" s="74">
        <f>'البيان النهائى '!AD295</f>
        <v>0</v>
      </c>
      <c r="AN298" s="75"/>
      <c r="AO298" s="76"/>
      <c r="AP298" s="76"/>
      <c r="AQ298" s="76"/>
      <c r="AR298" s="76">
        <f>'السلف الأجمالية'!E295</f>
        <v>0</v>
      </c>
      <c r="AS298" s="76"/>
      <c r="AT298" s="76"/>
      <c r="AU298" s="87"/>
      <c r="AV298" s="69"/>
      <c r="AW298" s="69"/>
      <c r="AX298" s="70"/>
      <c r="AY298" s="69"/>
      <c r="AZ298" s="71">
        <f>'كشف المرتبات'!AN293</f>
        <v>0</v>
      </c>
      <c r="BA298" s="99">
        <f>'البيان النهائى '!F295</f>
        <v>-28</v>
      </c>
      <c r="BB298" s="83">
        <f>'البيان النهائى '!R295</f>
        <v>0</v>
      </c>
      <c r="BC298" s="84">
        <f>'البيان النهائى '!E295</f>
        <v>0</v>
      </c>
      <c r="BD298" s="111">
        <f t="shared" si="9"/>
        <v>-28</v>
      </c>
      <c r="BE298" s="111">
        <f t="shared" si="10"/>
        <v>0</v>
      </c>
    </row>
    <row r="299" spans="4:57" ht="31.5" customHeight="1" thickBot="1" x14ac:dyDescent="0.25">
      <c r="D299" s="239">
        <v>284</v>
      </c>
      <c r="E299" s="116"/>
      <c r="F299" s="134"/>
      <c r="G299" s="73" t="s">
        <v>193</v>
      </c>
      <c r="H299" s="118">
        <v>0</v>
      </c>
      <c r="I299" s="118">
        <v>0</v>
      </c>
      <c r="J299" s="118">
        <v>0</v>
      </c>
      <c r="K299" s="118">
        <v>0</v>
      </c>
      <c r="L299" s="118">
        <v>0</v>
      </c>
      <c r="M299" s="118">
        <v>0</v>
      </c>
      <c r="N299" s="118">
        <v>0</v>
      </c>
      <c r="O299" s="118">
        <v>0</v>
      </c>
      <c r="P299" s="118">
        <v>0</v>
      </c>
      <c r="Q299" s="118">
        <v>0</v>
      </c>
      <c r="R299" s="118">
        <v>0</v>
      </c>
      <c r="S299" s="118">
        <v>0</v>
      </c>
      <c r="T299" s="118">
        <v>0</v>
      </c>
      <c r="U299" s="118">
        <v>0</v>
      </c>
      <c r="V299" s="118">
        <v>0</v>
      </c>
      <c r="W299" s="118">
        <v>0</v>
      </c>
      <c r="X299" s="118">
        <v>0</v>
      </c>
      <c r="Y299" s="118">
        <v>0</v>
      </c>
      <c r="Z299" s="118">
        <v>0</v>
      </c>
      <c r="AA299" s="118">
        <v>0</v>
      </c>
      <c r="AB299" s="118">
        <v>0</v>
      </c>
      <c r="AC299" s="118">
        <v>0</v>
      </c>
      <c r="AD299" s="118">
        <v>0</v>
      </c>
      <c r="AE299" s="118">
        <v>0</v>
      </c>
      <c r="AF299" s="118">
        <v>0</v>
      </c>
      <c r="AG299" s="118">
        <v>0</v>
      </c>
      <c r="AH299" s="118">
        <v>0</v>
      </c>
      <c r="AI299" s="118">
        <v>0</v>
      </c>
      <c r="AJ299" s="118"/>
      <c r="AK299" s="118"/>
      <c r="AL299" s="118"/>
      <c r="AM299" s="74">
        <f>'البيان النهائى '!AD296</f>
        <v>0</v>
      </c>
      <c r="AN299" s="75"/>
      <c r="AO299" s="76"/>
      <c r="AP299" s="76"/>
      <c r="AQ299" s="76"/>
      <c r="AR299" s="76">
        <f>'السلف الأجمالية'!E296</f>
        <v>0</v>
      </c>
      <c r="AS299" s="76"/>
      <c r="AT299" s="76"/>
      <c r="AU299" s="87"/>
      <c r="AV299" s="69"/>
      <c r="AW299" s="69"/>
      <c r="AX299" s="70"/>
      <c r="AY299" s="69"/>
      <c r="AZ299" s="71">
        <f>'كشف المرتبات'!AN294</f>
        <v>0</v>
      </c>
      <c r="BA299" s="99">
        <f>'البيان النهائى '!F296</f>
        <v>-28</v>
      </c>
      <c r="BB299" s="83">
        <f>'البيان النهائى '!R296</f>
        <v>0</v>
      </c>
      <c r="BC299" s="84">
        <f>'البيان النهائى '!E296</f>
        <v>0</v>
      </c>
      <c r="BD299" s="111">
        <f t="shared" si="9"/>
        <v>-28</v>
      </c>
      <c r="BE299" s="111">
        <f t="shared" si="10"/>
        <v>0</v>
      </c>
    </row>
    <row r="300" spans="4:57" ht="31.5" customHeight="1" thickBot="1" x14ac:dyDescent="0.25">
      <c r="D300" s="239">
        <v>285</v>
      </c>
      <c r="E300" s="116"/>
      <c r="F300" s="134"/>
      <c r="G300" s="73" t="s">
        <v>193</v>
      </c>
      <c r="H300" s="118">
        <v>0</v>
      </c>
      <c r="I300" s="118">
        <v>0</v>
      </c>
      <c r="J300" s="118">
        <v>0</v>
      </c>
      <c r="K300" s="118">
        <v>0</v>
      </c>
      <c r="L300" s="118">
        <v>0</v>
      </c>
      <c r="M300" s="118">
        <v>0</v>
      </c>
      <c r="N300" s="118">
        <v>0</v>
      </c>
      <c r="O300" s="118">
        <v>0</v>
      </c>
      <c r="P300" s="118">
        <v>0</v>
      </c>
      <c r="Q300" s="118">
        <v>0</v>
      </c>
      <c r="R300" s="118">
        <v>0</v>
      </c>
      <c r="S300" s="118">
        <v>0</v>
      </c>
      <c r="T300" s="118">
        <v>0</v>
      </c>
      <c r="U300" s="118">
        <v>0</v>
      </c>
      <c r="V300" s="118">
        <v>0</v>
      </c>
      <c r="W300" s="118">
        <v>0</v>
      </c>
      <c r="X300" s="118">
        <v>0</v>
      </c>
      <c r="Y300" s="118">
        <v>0</v>
      </c>
      <c r="Z300" s="118">
        <v>0</v>
      </c>
      <c r="AA300" s="118">
        <v>0</v>
      </c>
      <c r="AB300" s="118">
        <v>0</v>
      </c>
      <c r="AC300" s="118">
        <v>0</v>
      </c>
      <c r="AD300" s="118">
        <v>0</v>
      </c>
      <c r="AE300" s="118">
        <v>0</v>
      </c>
      <c r="AF300" s="118">
        <v>0</v>
      </c>
      <c r="AG300" s="118">
        <v>0</v>
      </c>
      <c r="AH300" s="118">
        <v>0</v>
      </c>
      <c r="AI300" s="118">
        <v>0</v>
      </c>
      <c r="AJ300" s="118"/>
      <c r="AK300" s="118"/>
      <c r="AL300" s="118"/>
      <c r="AM300" s="74">
        <f>'البيان النهائى '!AD297</f>
        <v>0</v>
      </c>
      <c r="AN300" s="75"/>
      <c r="AO300" s="76"/>
      <c r="AP300" s="76"/>
      <c r="AQ300" s="76"/>
      <c r="AR300" s="76">
        <f>'السلف الأجمالية'!E297</f>
        <v>0</v>
      </c>
      <c r="AS300" s="76"/>
      <c r="AT300" s="76"/>
      <c r="AU300" s="87"/>
      <c r="AV300" s="69"/>
      <c r="AW300" s="69"/>
      <c r="AX300" s="70"/>
      <c r="AY300" s="69"/>
      <c r="AZ300" s="71">
        <f>'كشف المرتبات'!AN295</f>
        <v>0</v>
      </c>
      <c r="BA300" s="99">
        <f>'البيان النهائى '!F297</f>
        <v>-28</v>
      </c>
      <c r="BB300" s="83">
        <f>'البيان النهائى '!R297</f>
        <v>0</v>
      </c>
      <c r="BC300" s="84">
        <f>'البيان النهائى '!E297</f>
        <v>0</v>
      </c>
      <c r="BD300" s="111">
        <f t="shared" si="9"/>
        <v>-28</v>
      </c>
      <c r="BE300" s="111">
        <f t="shared" si="10"/>
        <v>0</v>
      </c>
    </row>
    <row r="301" spans="4:57" ht="31.5" customHeight="1" thickBot="1" x14ac:dyDescent="0.25">
      <c r="D301" s="239">
        <v>286</v>
      </c>
      <c r="E301" s="116"/>
      <c r="F301" s="134"/>
      <c r="G301" s="73" t="s">
        <v>193</v>
      </c>
      <c r="H301" s="118">
        <v>0</v>
      </c>
      <c r="I301" s="118">
        <v>0</v>
      </c>
      <c r="J301" s="118">
        <v>0</v>
      </c>
      <c r="K301" s="118">
        <v>0</v>
      </c>
      <c r="L301" s="118">
        <v>0</v>
      </c>
      <c r="M301" s="118">
        <v>0</v>
      </c>
      <c r="N301" s="118">
        <v>0</v>
      </c>
      <c r="O301" s="118">
        <v>0</v>
      </c>
      <c r="P301" s="118">
        <v>0</v>
      </c>
      <c r="Q301" s="118">
        <v>0</v>
      </c>
      <c r="R301" s="118">
        <v>0</v>
      </c>
      <c r="S301" s="118">
        <v>0</v>
      </c>
      <c r="T301" s="118">
        <v>0</v>
      </c>
      <c r="U301" s="118">
        <v>0</v>
      </c>
      <c r="V301" s="118">
        <v>0</v>
      </c>
      <c r="W301" s="118">
        <v>0</v>
      </c>
      <c r="X301" s="118">
        <v>0</v>
      </c>
      <c r="Y301" s="118">
        <v>0</v>
      </c>
      <c r="Z301" s="118">
        <v>0</v>
      </c>
      <c r="AA301" s="118">
        <v>0</v>
      </c>
      <c r="AB301" s="118">
        <v>0</v>
      </c>
      <c r="AC301" s="118">
        <v>0</v>
      </c>
      <c r="AD301" s="118">
        <v>0</v>
      </c>
      <c r="AE301" s="118">
        <v>0</v>
      </c>
      <c r="AF301" s="118">
        <v>0</v>
      </c>
      <c r="AG301" s="118">
        <v>0</v>
      </c>
      <c r="AH301" s="118">
        <v>0</v>
      </c>
      <c r="AI301" s="118">
        <v>0</v>
      </c>
      <c r="AJ301" s="118"/>
      <c r="AK301" s="118"/>
      <c r="AL301" s="118"/>
      <c r="AM301" s="74">
        <f>'البيان النهائى '!AD298</f>
        <v>0</v>
      </c>
      <c r="AN301" s="75"/>
      <c r="AO301" s="76"/>
      <c r="AP301" s="76"/>
      <c r="AQ301" s="76"/>
      <c r="AR301" s="76">
        <f>'السلف الأجمالية'!E298</f>
        <v>0</v>
      </c>
      <c r="AS301" s="76"/>
      <c r="AT301" s="76"/>
      <c r="AU301" s="87"/>
      <c r="AV301" s="69"/>
      <c r="AW301" s="69"/>
      <c r="AX301" s="70"/>
      <c r="AY301" s="69"/>
      <c r="AZ301" s="71">
        <f>'كشف المرتبات'!AN296</f>
        <v>0</v>
      </c>
      <c r="BA301" s="99">
        <f>'البيان النهائى '!F298</f>
        <v>-28</v>
      </c>
      <c r="BB301" s="83">
        <f>'البيان النهائى '!R298</f>
        <v>0</v>
      </c>
      <c r="BC301" s="84">
        <f>'البيان النهائى '!E298</f>
        <v>0</v>
      </c>
      <c r="BD301" s="111">
        <f t="shared" si="9"/>
        <v>-28</v>
      </c>
      <c r="BE301" s="111">
        <f t="shared" si="10"/>
        <v>0</v>
      </c>
    </row>
    <row r="302" spans="4:57" ht="31.5" customHeight="1" thickBot="1" x14ac:dyDescent="0.25">
      <c r="D302" s="239">
        <v>287</v>
      </c>
      <c r="E302" s="116"/>
      <c r="F302" s="134"/>
      <c r="G302" s="73" t="s">
        <v>193</v>
      </c>
      <c r="H302" s="118">
        <v>0</v>
      </c>
      <c r="I302" s="118">
        <v>0</v>
      </c>
      <c r="J302" s="118">
        <v>0</v>
      </c>
      <c r="K302" s="118">
        <v>0</v>
      </c>
      <c r="L302" s="118">
        <v>0</v>
      </c>
      <c r="M302" s="118">
        <v>0</v>
      </c>
      <c r="N302" s="118">
        <v>0</v>
      </c>
      <c r="O302" s="118">
        <v>0</v>
      </c>
      <c r="P302" s="118">
        <v>0</v>
      </c>
      <c r="Q302" s="118">
        <v>0</v>
      </c>
      <c r="R302" s="118">
        <v>0</v>
      </c>
      <c r="S302" s="118">
        <v>0</v>
      </c>
      <c r="T302" s="118">
        <v>0</v>
      </c>
      <c r="U302" s="118">
        <v>0</v>
      </c>
      <c r="V302" s="118">
        <v>0</v>
      </c>
      <c r="W302" s="118">
        <v>0</v>
      </c>
      <c r="X302" s="118">
        <v>0</v>
      </c>
      <c r="Y302" s="118">
        <v>0</v>
      </c>
      <c r="Z302" s="118">
        <v>0</v>
      </c>
      <c r="AA302" s="118">
        <v>0</v>
      </c>
      <c r="AB302" s="118">
        <v>0</v>
      </c>
      <c r="AC302" s="118">
        <v>0</v>
      </c>
      <c r="AD302" s="118">
        <v>0</v>
      </c>
      <c r="AE302" s="118">
        <v>0</v>
      </c>
      <c r="AF302" s="118">
        <v>0</v>
      </c>
      <c r="AG302" s="118">
        <v>0</v>
      </c>
      <c r="AH302" s="118">
        <v>0</v>
      </c>
      <c r="AI302" s="118">
        <v>0</v>
      </c>
      <c r="AJ302" s="118"/>
      <c r="AK302" s="118"/>
      <c r="AL302" s="118"/>
      <c r="AM302" s="74">
        <f>'البيان النهائى '!AD299</f>
        <v>0</v>
      </c>
      <c r="AN302" s="75"/>
      <c r="AO302" s="76"/>
      <c r="AP302" s="76"/>
      <c r="AQ302" s="76"/>
      <c r="AR302" s="76">
        <f>'السلف الأجمالية'!E299</f>
        <v>0</v>
      </c>
      <c r="AS302" s="76"/>
      <c r="AT302" s="76"/>
      <c r="AU302" s="87"/>
      <c r="AV302" s="69"/>
      <c r="AW302" s="69"/>
      <c r="AX302" s="70"/>
      <c r="AY302" s="69"/>
      <c r="AZ302" s="71">
        <f>'كشف المرتبات'!AN297</f>
        <v>0</v>
      </c>
      <c r="BA302" s="99">
        <f>'البيان النهائى '!F299</f>
        <v>-28</v>
      </c>
      <c r="BB302" s="83">
        <f>'البيان النهائى '!R299</f>
        <v>0</v>
      </c>
      <c r="BC302" s="84">
        <f>'البيان النهائى '!E299</f>
        <v>0</v>
      </c>
      <c r="BD302" s="111">
        <f t="shared" si="9"/>
        <v>-28</v>
      </c>
      <c r="BE302" s="111">
        <f t="shared" si="10"/>
        <v>0</v>
      </c>
    </row>
    <row r="303" spans="4:57" ht="31.5" customHeight="1" thickBot="1" x14ac:dyDescent="0.25">
      <c r="D303" s="239">
        <v>288</v>
      </c>
      <c r="E303" s="116"/>
      <c r="F303" s="134"/>
      <c r="G303" s="73" t="s">
        <v>193</v>
      </c>
      <c r="H303" s="118">
        <v>0</v>
      </c>
      <c r="I303" s="118">
        <v>0</v>
      </c>
      <c r="J303" s="118">
        <v>0</v>
      </c>
      <c r="K303" s="118">
        <v>0</v>
      </c>
      <c r="L303" s="118">
        <v>0</v>
      </c>
      <c r="M303" s="118">
        <v>0</v>
      </c>
      <c r="N303" s="118">
        <v>0</v>
      </c>
      <c r="O303" s="118">
        <v>0</v>
      </c>
      <c r="P303" s="118">
        <v>0</v>
      </c>
      <c r="Q303" s="118">
        <v>0</v>
      </c>
      <c r="R303" s="118">
        <v>0</v>
      </c>
      <c r="S303" s="118">
        <v>0</v>
      </c>
      <c r="T303" s="118">
        <v>0</v>
      </c>
      <c r="U303" s="118">
        <v>0</v>
      </c>
      <c r="V303" s="118">
        <v>0</v>
      </c>
      <c r="W303" s="118">
        <v>0</v>
      </c>
      <c r="X303" s="118">
        <v>0</v>
      </c>
      <c r="Y303" s="118">
        <v>0</v>
      </c>
      <c r="Z303" s="118">
        <v>0</v>
      </c>
      <c r="AA303" s="118">
        <v>0</v>
      </c>
      <c r="AB303" s="118">
        <v>0</v>
      </c>
      <c r="AC303" s="118">
        <v>0</v>
      </c>
      <c r="AD303" s="118">
        <v>0</v>
      </c>
      <c r="AE303" s="118">
        <v>0</v>
      </c>
      <c r="AF303" s="118">
        <v>0</v>
      </c>
      <c r="AG303" s="118">
        <v>0</v>
      </c>
      <c r="AH303" s="118">
        <v>0</v>
      </c>
      <c r="AI303" s="118">
        <v>0</v>
      </c>
      <c r="AJ303" s="118"/>
      <c r="AK303" s="118"/>
      <c r="AL303" s="118"/>
      <c r="AM303" s="74">
        <f>'البيان النهائى '!AD300</f>
        <v>0</v>
      </c>
      <c r="AN303" s="75"/>
      <c r="AO303" s="76"/>
      <c r="AP303" s="76"/>
      <c r="AQ303" s="76"/>
      <c r="AR303" s="76">
        <f>'السلف الأجمالية'!E300</f>
        <v>0</v>
      </c>
      <c r="AS303" s="76"/>
      <c r="AT303" s="76"/>
      <c r="AU303" s="87"/>
      <c r="AV303" s="69"/>
      <c r="AW303" s="69"/>
      <c r="AX303" s="70"/>
      <c r="AY303" s="69"/>
      <c r="AZ303" s="71">
        <f>'كشف المرتبات'!AN298</f>
        <v>0</v>
      </c>
      <c r="BA303" s="99">
        <f>'البيان النهائى '!F300</f>
        <v>-28</v>
      </c>
      <c r="BB303" s="83">
        <f>'البيان النهائى '!R300</f>
        <v>0</v>
      </c>
      <c r="BC303" s="84">
        <f>'البيان النهائى '!E300</f>
        <v>0</v>
      </c>
      <c r="BD303" s="111">
        <f t="shared" si="9"/>
        <v>-28</v>
      </c>
      <c r="BE303" s="111">
        <f t="shared" si="10"/>
        <v>0</v>
      </c>
    </row>
    <row r="304" spans="4:57" ht="31.5" customHeight="1" thickBot="1" x14ac:dyDescent="0.25">
      <c r="D304" s="239">
        <v>289</v>
      </c>
      <c r="E304" s="116"/>
      <c r="F304" s="134"/>
      <c r="G304" s="73" t="s">
        <v>193</v>
      </c>
      <c r="H304" s="118">
        <v>0</v>
      </c>
      <c r="I304" s="118">
        <v>0</v>
      </c>
      <c r="J304" s="118">
        <v>0</v>
      </c>
      <c r="K304" s="118">
        <v>0</v>
      </c>
      <c r="L304" s="118">
        <v>0</v>
      </c>
      <c r="M304" s="118">
        <v>0</v>
      </c>
      <c r="N304" s="118">
        <v>0</v>
      </c>
      <c r="O304" s="118">
        <v>0</v>
      </c>
      <c r="P304" s="118">
        <v>0</v>
      </c>
      <c r="Q304" s="118">
        <v>0</v>
      </c>
      <c r="R304" s="118">
        <v>0</v>
      </c>
      <c r="S304" s="118">
        <v>0</v>
      </c>
      <c r="T304" s="118">
        <v>0</v>
      </c>
      <c r="U304" s="118">
        <v>0</v>
      </c>
      <c r="V304" s="118">
        <v>0</v>
      </c>
      <c r="W304" s="118">
        <v>0</v>
      </c>
      <c r="X304" s="118">
        <v>0</v>
      </c>
      <c r="Y304" s="118">
        <v>0</v>
      </c>
      <c r="Z304" s="118">
        <v>0</v>
      </c>
      <c r="AA304" s="118">
        <v>0</v>
      </c>
      <c r="AB304" s="118">
        <v>0</v>
      </c>
      <c r="AC304" s="118">
        <v>0</v>
      </c>
      <c r="AD304" s="118">
        <v>0</v>
      </c>
      <c r="AE304" s="118">
        <v>0</v>
      </c>
      <c r="AF304" s="118">
        <v>0</v>
      </c>
      <c r="AG304" s="118">
        <v>0</v>
      </c>
      <c r="AH304" s="118">
        <v>0</v>
      </c>
      <c r="AI304" s="118">
        <v>0</v>
      </c>
      <c r="AJ304" s="118"/>
      <c r="AK304" s="118"/>
      <c r="AL304" s="118"/>
      <c r="AM304" s="74">
        <f>'البيان النهائى '!AD301</f>
        <v>0</v>
      </c>
      <c r="AN304" s="75"/>
      <c r="AO304" s="76"/>
      <c r="AP304" s="76"/>
      <c r="AQ304" s="76"/>
      <c r="AR304" s="76">
        <f>'السلف الأجمالية'!E301</f>
        <v>0</v>
      </c>
      <c r="AS304" s="76"/>
      <c r="AT304" s="76"/>
      <c r="AU304" s="87"/>
      <c r="AV304" s="69"/>
      <c r="AW304" s="69"/>
      <c r="AX304" s="70"/>
      <c r="AY304" s="69"/>
      <c r="AZ304" s="71">
        <f>'كشف المرتبات'!AN299</f>
        <v>0</v>
      </c>
      <c r="BA304" s="99">
        <f>'البيان النهائى '!F301</f>
        <v>-28</v>
      </c>
      <c r="BB304" s="83">
        <f>'البيان النهائى '!R301</f>
        <v>0</v>
      </c>
      <c r="BC304" s="84">
        <f>'البيان النهائى '!E301</f>
        <v>0</v>
      </c>
      <c r="BD304" s="111">
        <f t="shared" si="9"/>
        <v>-28</v>
      </c>
      <c r="BE304" s="111">
        <f t="shared" si="10"/>
        <v>0</v>
      </c>
    </row>
    <row r="305" spans="4:57" ht="31.5" customHeight="1" thickBot="1" x14ac:dyDescent="0.25">
      <c r="D305" s="239">
        <v>290</v>
      </c>
      <c r="E305" s="116"/>
      <c r="F305" s="134"/>
      <c r="G305" s="73" t="s">
        <v>193</v>
      </c>
      <c r="H305" s="118">
        <v>0</v>
      </c>
      <c r="I305" s="118">
        <v>0</v>
      </c>
      <c r="J305" s="118">
        <v>0</v>
      </c>
      <c r="K305" s="118">
        <v>0</v>
      </c>
      <c r="L305" s="118">
        <v>0</v>
      </c>
      <c r="M305" s="118">
        <v>0</v>
      </c>
      <c r="N305" s="118">
        <v>0</v>
      </c>
      <c r="O305" s="118">
        <v>0</v>
      </c>
      <c r="P305" s="118">
        <v>0</v>
      </c>
      <c r="Q305" s="118">
        <v>0</v>
      </c>
      <c r="R305" s="118">
        <v>0</v>
      </c>
      <c r="S305" s="118">
        <v>0</v>
      </c>
      <c r="T305" s="118">
        <v>0</v>
      </c>
      <c r="U305" s="118">
        <v>0</v>
      </c>
      <c r="V305" s="118">
        <v>0</v>
      </c>
      <c r="W305" s="118">
        <v>0</v>
      </c>
      <c r="X305" s="118">
        <v>0</v>
      </c>
      <c r="Y305" s="118">
        <v>0</v>
      </c>
      <c r="Z305" s="118">
        <v>0</v>
      </c>
      <c r="AA305" s="118">
        <v>0</v>
      </c>
      <c r="AB305" s="118">
        <v>0</v>
      </c>
      <c r="AC305" s="118">
        <v>0</v>
      </c>
      <c r="AD305" s="118">
        <v>0</v>
      </c>
      <c r="AE305" s="118">
        <v>0</v>
      </c>
      <c r="AF305" s="118">
        <v>0</v>
      </c>
      <c r="AG305" s="118">
        <v>0</v>
      </c>
      <c r="AH305" s="118">
        <v>0</v>
      </c>
      <c r="AI305" s="118">
        <v>0</v>
      </c>
      <c r="AJ305" s="118"/>
      <c r="AK305" s="118"/>
      <c r="AL305" s="118"/>
      <c r="AM305" s="74">
        <f>'البيان النهائى '!AD302</f>
        <v>0</v>
      </c>
      <c r="AN305" s="75"/>
      <c r="AO305" s="76"/>
      <c r="AP305" s="76"/>
      <c r="AQ305" s="76"/>
      <c r="AR305" s="76">
        <f>'السلف الأجمالية'!E302</f>
        <v>0</v>
      </c>
      <c r="AS305" s="76"/>
      <c r="AT305" s="76"/>
      <c r="AU305" s="87"/>
      <c r="AV305" s="69"/>
      <c r="AW305" s="69"/>
      <c r="AX305" s="70"/>
      <c r="AY305" s="69"/>
      <c r="AZ305" s="71">
        <f>'كشف المرتبات'!AN300</f>
        <v>0</v>
      </c>
      <c r="BA305" s="99">
        <f>'البيان النهائى '!F302</f>
        <v>-28</v>
      </c>
      <c r="BB305" s="83">
        <f>'البيان النهائى '!R302</f>
        <v>0</v>
      </c>
      <c r="BC305" s="84">
        <f>'البيان النهائى '!E302</f>
        <v>0</v>
      </c>
      <c r="BD305" s="111">
        <f t="shared" si="9"/>
        <v>-28</v>
      </c>
      <c r="BE305" s="111">
        <f t="shared" si="10"/>
        <v>0</v>
      </c>
    </row>
    <row r="306" spans="4:57" ht="31.5" customHeight="1" thickBot="1" x14ac:dyDescent="0.25">
      <c r="D306" s="239">
        <v>291</v>
      </c>
      <c r="E306" s="116"/>
      <c r="F306" s="134"/>
      <c r="G306" s="73" t="s">
        <v>193</v>
      </c>
      <c r="H306" s="118">
        <v>0</v>
      </c>
      <c r="I306" s="118">
        <v>0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18">
        <v>0</v>
      </c>
      <c r="Q306" s="118">
        <v>0</v>
      </c>
      <c r="R306" s="118">
        <v>0</v>
      </c>
      <c r="S306" s="118">
        <v>0</v>
      </c>
      <c r="T306" s="118">
        <v>0</v>
      </c>
      <c r="U306" s="118">
        <v>0</v>
      </c>
      <c r="V306" s="118">
        <v>0</v>
      </c>
      <c r="W306" s="118">
        <v>0</v>
      </c>
      <c r="X306" s="118">
        <v>0</v>
      </c>
      <c r="Y306" s="118">
        <v>0</v>
      </c>
      <c r="Z306" s="118">
        <v>0</v>
      </c>
      <c r="AA306" s="118">
        <v>0</v>
      </c>
      <c r="AB306" s="118">
        <v>0</v>
      </c>
      <c r="AC306" s="118">
        <v>0</v>
      </c>
      <c r="AD306" s="118">
        <v>0</v>
      </c>
      <c r="AE306" s="118">
        <v>0</v>
      </c>
      <c r="AF306" s="118">
        <v>0</v>
      </c>
      <c r="AG306" s="118">
        <v>0</v>
      </c>
      <c r="AH306" s="118">
        <v>0</v>
      </c>
      <c r="AI306" s="118">
        <v>0</v>
      </c>
      <c r="AJ306" s="118"/>
      <c r="AK306" s="118"/>
      <c r="AL306" s="118"/>
      <c r="AM306" s="74">
        <f>'البيان النهائى '!AD303</f>
        <v>0</v>
      </c>
      <c r="AN306" s="75"/>
      <c r="AO306" s="76"/>
      <c r="AP306" s="76"/>
      <c r="AQ306" s="76"/>
      <c r="AR306" s="76">
        <f>'السلف الأجمالية'!E303</f>
        <v>0</v>
      </c>
      <c r="AS306" s="76"/>
      <c r="AT306" s="76"/>
      <c r="AU306" s="87"/>
      <c r="AV306" s="69"/>
      <c r="AW306" s="69"/>
      <c r="AX306" s="70"/>
      <c r="AY306" s="69"/>
      <c r="AZ306" s="71">
        <f>'كشف المرتبات'!AN301</f>
        <v>0</v>
      </c>
      <c r="BA306" s="99">
        <f>'البيان النهائى '!F303</f>
        <v>-28</v>
      </c>
      <c r="BB306" s="83">
        <f>'البيان النهائى '!R303</f>
        <v>0</v>
      </c>
      <c r="BC306" s="84">
        <f>'البيان النهائى '!E303</f>
        <v>0</v>
      </c>
      <c r="BD306" s="111">
        <f t="shared" si="9"/>
        <v>-28</v>
      </c>
      <c r="BE306" s="111">
        <f t="shared" si="10"/>
        <v>0</v>
      </c>
    </row>
    <row r="307" spans="4:57" ht="31.5" customHeight="1" thickBot="1" x14ac:dyDescent="0.25">
      <c r="D307" s="239">
        <v>292</v>
      </c>
      <c r="E307" s="116"/>
      <c r="F307" s="134"/>
      <c r="G307" s="73" t="s">
        <v>193</v>
      </c>
      <c r="H307" s="118">
        <v>0</v>
      </c>
      <c r="I307" s="118">
        <v>0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18">
        <v>0</v>
      </c>
      <c r="Q307" s="118">
        <v>0</v>
      </c>
      <c r="R307" s="118">
        <v>0</v>
      </c>
      <c r="S307" s="118">
        <v>0</v>
      </c>
      <c r="T307" s="118">
        <v>0</v>
      </c>
      <c r="U307" s="118">
        <v>0</v>
      </c>
      <c r="V307" s="118">
        <v>0</v>
      </c>
      <c r="W307" s="118">
        <v>0</v>
      </c>
      <c r="X307" s="118">
        <v>0</v>
      </c>
      <c r="Y307" s="118">
        <v>0</v>
      </c>
      <c r="Z307" s="118">
        <v>0</v>
      </c>
      <c r="AA307" s="118">
        <v>0</v>
      </c>
      <c r="AB307" s="118">
        <v>0</v>
      </c>
      <c r="AC307" s="118">
        <v>0</v>
      </c>
      <c r="AD307" s="118">
        <v>0</v>
      </c>
      <c r="AE307" s="118">
        <v>0</v>
      </c>
      <c r="AF307" s="118">
        <v>0</v>
      </c>
      <c r="AG307" s="118">
        <v>0</v>
      </c>
      <c r="AH307" s="118">
        <v>0</v>
      </c>
      <c r="AI307" s="118">
        <v>0</v>
      </c>
      <c r="AJ307" s="118"/>
      <c r="AK307" s="118"/>
      <c r="AL307" s="118"/>
      <c r="AM307" s="74">
        <f>'البيان النهائى '!AD304</f>
        <v>0</v>
      </c>
      <c r="AN307" s="75"/>
      <c r="AO307" s="76"/>
      <c r="AP307" s="76"/>
      <c r="AQ307" s="76"/>
      <c r="AR307" s="76">
        <f>'السلف الأجمالية'!E304</f>
        <v>0</v>
      </c>
      <c r="AS307" s="76"/>
      <c r="AT307" s="76"/>
      <c r="AU307" s="87"/>
      <c r="AV307" s="69"/>
      <c r="AW307" s="69"/>
      <c r="AX307" s="70"/>
      <c r="AY307" s="69"/>
      <c r="AZ307" s="71">
        <f>'كشف المرتبات'!AN302</f>
        <v>0</v>
      </c>
      <c r="BA307" s="99">
        <f>'البيان النهائى '!F304</f>
        <v>-28</v>
      </c>
      <c r="BB307" s="83">
        <f>'البيان النهائى '!R304</f>
        <v>0</v>
      </c>
      <c r="BC307" s="84">
        <f>'البيان النهائى '!E304</f>
        <v>0</v>
      </c>
      <c r="BD307" s="111">
        <f t="shared" si="9"/>
        <v>-28</v>
      </c>
      <c r="BE307" s="111">
        <f t="shared" si="10"/>
        <v>0</v>
      </c>
    </row>
    <row r="308" spans="4:57" ht="31.5" customHeight="1" thickBot="1" x14ac:dyDescent="0.25">
      <c r="D308" s="239">
        <v>293</v>
      </c>
      <c r="E308" s="116"/>
      <c r="F308" s="134"/>
      <c r="G308" s="73" t="s">
        <v>193</v>
      </c>
      <c r="H308" s="118">
        <v>0</v>
      </c>
      <c r="I308" s="118">
        <v>0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18">
        <v>0</v>
      </c>
      <c r="Q308" s="118">
        <v>0</v>
      </c>
      <c r="R308" s="118">
        <v>0</v>
      </c>
      <c r="S308" s="118">
        <v>0</v>
      </c>
      <c r="T308" s="118">
        <v>0</v>
      </c>
      <c r="U308" s="118">
        <v>0</v>
      </c>
      <c r="V308" s="118">
        <v>0</v>
      </c>
      <c r="W308" s="118">
        <v>0</v>
      </c>
      <c r="X308" s="118">
        <v>0</v>
      </c>
      <c r="Y308" s="118">
        <v>0</v>
      </c>
      <c r="Z308" s="118">
        <v>0</v>
      </c>
      <c r="AA308" s="118">
        <v>0</v>
      </c>
      <c r="AB308" s="118">
        <v>0</v>
      </c>
      <c r="AC308" s="118">
        <v>0</v>
      </c>
      <c r="AD308" s="118">
        <v>0</v>
      </c>
      <c r="AE308" s="118">
        <v>0</v>
      </c>
      <c r="AF308" s="118">
        <v>0</v>
      </c>
      <c r="AG308" s="118">
        <v>0</v>
      </c>
      <c r="AH308" s="118">
        <v>0</v>
      </c>
      <c r="AI308" s="118">
        <v>0</v>
      </c>
      <c r="AJ308" s="118"/>
      <c r="AK308" s="118"/>
      <c r="AL308" s="118"/>
      <c r="AM308" s="74">
        <f>'البيان النهائى '!AD305</f>
        <v>0</v>
      </c>
      <c r="AN308" s="75"/>
      <c r="AO308" s="76"/>
      <c r="AP308" s="76"/>
      <c r="AQ308" s="76"/>
      <c r="AR308" s="76">
        <f>'السلف الأجمالية'!E305</f>
        <v>0</v>
      </c>
      <c r="AS308" s="76"/>
      <c r="AT308" s="76"/>
      <c r="AU308" s="87"/>
      <c r="AV308" s="69"/>
      <c r="AW308" s="69"/>
      <c r="AX308" s="70"/>
      <c r="AY308" s="69"/>
      <c r="AZ308" s="71">
        <f>'كشف المرتبات'!AN303</f>
        <v>0</v>
      </c>
      <c r="BA308" s="99">
        <f>'البيان النهائى '!F305</f>
        <v>-28</v>
      </c>
      <c r="BB308" s="83">
        <f>'البيان النهائى '!R305</f>
        <v>0</v>
      </c>
      <c r="BC308" s="84">
        <f>'البيان النهائى '!E305</f>
        <v>0</v>
      </c>
      <c r="BD308" s="111">
        <f t="shared" si="9"/>
        <v>-28</v>
      </c>
      <c r="BE308" s="111">
        <f t="shared" si="10"/>
        <v>0</v>
      </c>
    </row>
    <row r="309" spans="4:57" ht="31.5" customHeight="1" thickBot="1" x14ac:dyDescent="0.25">
      <c r="D309" s="239">
        <v>294</v>
      </c>
      <c r="E309" s="116"/>
      <c r="F309" s="134"/>
      <c r="G309" s="73" t="s">
        <v>193</v>
      </c>
      <c r="H309" s="118">
        <v>0</v>
      </c>
      <c r="I309" s="118">
        <v>0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18">
        <v>0</v>
      </c>
      <c r="Q309" s="118">
        <v>0</v>
      </c>
      <c r="R309" s="118">
        <v>0</v>
      </c>
      <c r="S309" s="118">
        <v>0</v>
      </c>
      <c r="T309" s="118">
        <v>0</v>
      </c>
      <c r="U309" s="118">
        <v>0</v>
      </c>
      <c r="V309" s="118">
        <v>0</v>
      </c>
      <c r="W309" s="118">
        <v>0</v>
      </c>
      <c r="X309" s="118">
        <v>0</v>
      </c>
      <c r="Y309" s="118">
        <v>0</v>
      </c>
      <c r="Z309" s="118">
        <v>0</v>
      </c>
      <c r="AA309" s="118">
        <v>0</v>
      </c>
      <c r="AB309" s="118">
        <v>0</v>
      </c>
      <c r="AC309" s="118">
        <v>0</v>
      </c>
      <c r="AD309" s="118">
        <v>0</v>
      </c>
      <c r="AE309" s="118">
        <v>0</v>
      </c>
      <c r="AF309" s="118">
        <v>0</v>
      </c>
      <c r="AG309" s="118">
        <v>0</v>
      </c>
      <c r="AH309" s="118">
        <v>0</v>
      </c>
      <c r="AI309" s="118">
        <v>0</v>
      </c>
      <c r="AJ309" s="118"/>
      <c r="AK309" s="118"/>
      <c r="AL309" s="118"/>
      <c r="AM309" s="74">
        <f>'البيان النهائى '!AD306</f>
        <v>0</v>
      </c>
      <c r="AN309" s="75"/>
      <c r="AO309" s="76"/>
      <c r="AP309" s="76"/>
      <c r="AQ309" s="76"/>
      <c r="AR309" s="76">
        <f>'السلف الأجمالية'!E306</f>
        <v>0</v>
      </c>
      <c r="AS309" s="76"/>
      <c r="AT309" s="76"/>
      <c r="AU309" s="87"/>
      <c r="AV309" s="69"/>
      <c r="AW309" s="69"/>
      <c r="AX309" s="70"/>
      <c r="AY309" s="69"/>
      <c r="AZ309" s="71">
        <f>'كشف المرتبات'!AN304</f>
        <v>0</v>
      </c>
      <c r="BA309" s="99">
        <f>'البيان النهائى '!F306</f>
        <v>-28</v>
      </c>
      <c r="BB309" s="83">
        <f>'البيان النهائى '!R306</f>
        <v>0</v>
      </c>
      <c r="BC309" s="84">
        <f>'البيان النهائى '!E306</f>
        <v>0</v>
      </c>
      <c r="BD309" s="111">
        <f t="shared" si="9"/>
        <v>-28</v>
      </c>
      <c r="BE309" s="111">
        <f t="shared" si="10"/>
        <v>0</v>
      </c>
    </row>
    <row r="310" spans="4:57" ht="31.5" customHeight="1" thickBot="1" x14ac:dyDescent="0.25">
      <c r="D310" s="239">
        <v>295</v>
      </c>
      <c r="E310" s="116"/>
      <c r="F310" s="134"/>
      <c r="G310" s="73" t="s">
        <v>193</v>
      </c>
      <c r="H310" s="118">
        <v>0</v>
      </c>
      <c r="I310" s="118">
        <v>0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18">
        <v>0</v>
      </c>
      <c r="Q310" s="118">
        <v>0</v>
      </c>
      <c r="R310" s="118">
        <v>0</v>
      </c>
      <c r="S310" s="118">
        <v>0</v>
      </c>
      <c r="T310" s="118">
        <v>0</v>
      </c>
      <c r="U310" s="118">
        <v>0</v>
      </c>
      <c r="V310" s="118">
        <v>0</v>
      </c>
      <c r="W310" s="118">
        <v>0</v>
      </c>
      <c r="X310" s="118">
        <v>0</v>
      </c>
      <c r="Y310" s="118">
        <v>0</v>
      </c>
      <c r="Z310" s="118">
        <v>0</v>
      </c>
      <c r="AA310" s="118">
        <v>0</v>
      </c>
      <c r="AB310" s="118">
        <v>0</v>
      </c>
      <c r="AC310" s="118">
        <v>0</v>
      </c>
      <c r="AD310" s="118">
        <v>0</v>
      </c>
      <c r="AE310" s="118">
        <v>0</v>
      </c>
      <c r="AF310" s="118">
        <v>0</v>
      </c>
      <c r="AG310" s="118">
        <v>0</v>
      </c>
      <c r="AH310" s="118">
        <v>0</v>
      </c>
      <c r="AI310" s="118">
        <v>0</v>
      </c>
      <c r="AJ310" s="118"/>
      <c r="AK310" s="118"/>
      <c r="AL310" s="118"/>
      <c r="AM310" s="74">
        <f>'البيان النهائى '!AD307</f>
        <v>0</v>
      </c>
      <c r="AN310" s="75"/>
      <c r="AO310" s="76"/>
      <c r="AP310" s="76"/>
      <c r="AQ310" s="76"/>
      <c r="AR310" s="76">
        <f>'السلف الأجمالية'!E307</f>
        <v>0</v>
      </c>
      <c r="AS310" s="76"/>
      <c r="AT310" s="76"/>
      <c r="AU310" s="87"/>
      <c r="AV310" s="69"/>
      <c r="AW310" s="69"/>
      <c r="AX310" s="70"/>
      <c r="AY310" s="69"/>
      <c r="AZ310" s="71">
        <f>'كشف المرتبات'!AN305</f>
        <v>0</v>
      </c>
      <c r="BA310" s="99">
        <f>'البيان النهائى '!F307</f>
        <v>-28</v>
      </c>
      <c r="BB310" s="83">
        <f>'البيان النهائى '!R307</f>
        <v>0</v>
      </c>
      <c r="BC310" s="84">
        <f>'البيان النهائى '!E307</f>
        <v>0</v>
      </c>
      <c r="BD310" s="111">
        <f t="shared" si="9"/>
        <v>-28</v>
      </c>
      <c r="BE310" s="111">
        <f t="shared" si="10"/>
        <v>0</v>
      </c>
    </row>
    <row r="311" spans="4:57" ht="31.5" customHeight="1" thickBot="1" x14ac:dyDescent="0.25">
      <c r="D311" s="239">
        <v>296</v>
      </c>
      <c r="E311" s="116"/>
      <c r="F311" s="134"/>
      <c r="G311" s="73" t="s">
        <v>193</v>
      </c>
      <c r="H311" s="118">
        <v>0</v>
      </c>
      <c r="I311" s="118">
        <v>0</v>
      </c>
      <c r="J311" s="118">
        <v>0</v>
      </c>
      <c r="K311" s="118">
        <v>0</v>
      </c>
      <c r="L311" s="118">
        <v>0</v>
      </c>
      <c r="M311" s="118">
        <v>0</v>
      </c>
      <c r="N311" s="118">
        <v>0</v>
      </c>
      <c r="O311" s="118">
        <v>0</v>
      </c>
      <c r="P311" s="118">
        <v>0</v>
      </c>
      <c r="Q311" s="118">
        <v>0</v>
      </c>
      <c r="R311" s="118">
        <v>0</v>
      </c>
      <c r="S311" s="118">
        <v>0</v>
      </c>
      <c r="T311" s="118">
        <v>0</v>
      </c>
      <c r="U311" s="118">
        <v>0</v>
      </c>
      <c r="V311" s="118">
        <v>0</v>
      </c>
      <c r="W311" s="118">
        <v>0</v>
      </c>
      <c r="X311" s="118">
        <v>0</v>
      </c>
      <c r="Y311" s="118">
        <v>0</v>
      </c>
      <c r="Z311" s="118">
        <v>0</v>
      </c>
      <c r="AA311" s="118">
        <v>0</v>
      </c>
      <c r="AB311" s="118">
        <v>0</v>
      </c>
      <c r="AC311" s="118">
        <v>0</v>
      </c>
      <c r="AD311" s="118">
        <v>0</v>
      </c>
      <c r="AE311" s="118">
        <v>0</v>
      </c>
      <c r="AF311" s="118">
        <v>0</v>
      </c>
      <c r="AG311" s="118">
        <v>0</v>
      </c>
      <c r="AH311" s="118">
        <v>0</v>
      </c>
      <c r="AI311" s="118">
        <v>0</v>
      </c>
      <c r="AJ311" s="118"/>
      <c r="AK311" s="118"/>
      <c r="AL311" s="118"/>
      <c r="AM311" s="74">
        <f>'البيان النهائى '!AD308</f>
        <v>0</v>
      </c>
      <c r="AN311" s="75"/>
      <c r="AO311" s="76"/>
      <c r="AP311" s="76"/>
      <c r="AQ311" s="76"/>
      <c r="AR311" s="76">
        <f>'السلف الأجمالية'!E308</f>
        <v>0</v>
      </c>
      <c r="AS311" s="76"/>
      <c r="AT311" s="76"/>
      <c r="AU311" s="87"/>
      <c r="AV311" s="69"/>
      <c r="AW311" s="69"/>
      <c r="AX311" s="70"/>
      <c r="AY311" s="69"/>
      <c r="AZ311" s="71">
        <f>'كشف المرتبات'!AN306</f>
        <v>0</v>
      </c>
      <c r="BA311" s="99">
        <f>'البيان النهائى '!F308</f>
        <v>-28</v>
      </c>
      <c r="BB311" s="83">
        <f>'البيان النهائى '!R308</f>
        <v>0</v>
      </c>
      <c r="BC311" s="84">
        <f>'البيان النهائى '!E308</f>
        <v>0</v>
      </c>
      <c r="BD311" s="111">
        <f t="shared" si="9"/>
        <v>-28</v>
      </c>
      <c r="BE311" s="111">
        <f t="shared" si="10"/>
        <v>0</v>
      </c>
    </row>
    <row r="312" spans="4:57" ht="31.5" customHeight="1" thickBot="1" x14ac:dyDescent="0.25">
      <c r="D312" s="239">
        <v>297</v>
      </c>
      <c r="E312" s="116"/>
      <c r="F312" s="116"/>
      <c r="G312" s="73" t="s">
        <v>193</v>
      </c>
      <c r="H312" s="118">
        <v>0</v>
      </c>
      <c r="I312" s="118">
        <v>0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18">
        <v>0</v>
      </c>
      <c r="Q312" s="118">
        <v>0</v>
      </c>
      <c r="R312" s="118">
        <v>0</v>
      </c>
      <c r="S312" s="118">
        <v>0</v>
      </c>
      <c r="T312" s="118">
        <v>0</v>
      </c>
      <c r="U312" s="118">
        <v>0</v>
      </c>
      <c r="V312" s="118">
        <v>0</v>
      </c>
      <c r="W312" s="118">
        <v>0</v>
      </c>
      <c r="X312" s="118">
        <v>0</v>
      </c>
      <c r="Y312" s="118">
        <v>0</v>
      </c>
      <c r="Z312" s="118">
        <v>0</v>
      </c>
      <c r="AA312" s="118">
        <v>0</v>
      </c>
      <c r="AB312" s="118">
        <v>0</v>
      </c>
      <c r="AC312" s="118">
        <v>0</v>
      </c>
      <c r="AD312" s="118">
        <v>0</v>
      </c>
      <c r="AE312" s="118">
        <v>0</v>
      </c>
      <c r="AF312" s="118">
        <v>0</v>
      </c>
      <c r="AG312" s="118">
        <v>0</v>
      </c>
      <c r="AH312" s="118">
        <v>0</v>
      </c>
      <c r="AI312" s="118">
        <v>0</v>
      </c>
      <c r="AJ312" s="118"/>
      <c r="AK312" s="118"/>
      <c r="AL312" s="118"/>
      <c r="AM312" s="74">
        <f>'البيان النهائى '!AD309</f>
        <v>0</v>
      </c>
      <c r="AN312" s="75"/>
      <c r="AO312" s="76"/>
      <c r="AP312" s="76"/>
      <c r="AQ312" s="76"/>
      <c r="AR312" s="76">
        <f>'السلف الأجمالية'!E309</f>
        <v>0</v>
      </c>
      <c r="AS312" s="76"/>
      <c r="AT312" s="76"/>
      <c r="AU312" s="87"/>
      <c r="AV312" s="69"/>
      <c r="AW312" s="69"/>
      <c r="AX312" s="70"/>
      <c r="AY312" s="69"/>
      <c r="AZ312" s="71">
        <f>'كشف المرتبات'!AN307</f>
        <v>0</v>
      </c>
      <c r="BA312" s="99">
        <f>'البيان النهائى '!F309</f>
        <v>-28</v>
      </c>
      <c r="BB312" s="83">
        <f>'البيان النهائى '!R309</f>
        <v>0</v>
      </c>
      <c r="BC312" s="84">
        <f>'البيان النهائى '!E309</f>
        <v>0</v>
      </c>
      <c r="BD312" s="111">
        <f t="shared" si="9"/>
        <v>-28</v>
      </c>
      <c r="BE312" s="111">
        <f t="shared" si="10"/>
        <v>0</v>
      </c>
    </row>
    <row r="313" spans="4:57" ht="31.5" customHeight="1" thickBot="1" x14ac:dyDescent="0.25">
      <c r="D313" s="239">
        <v>298</v>
      </c>
      <c r="E313" s="116"/>
      <c r="F313" s="120"/>
      <c r="G313" s="73" t="s">
        <v>193</v>
      </c>
      <c r="H313" s="118">
        <v>0</v>
      </c>
      <c r="I313" s="118">
        <v>0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18">
        <v>0</v>
      </c>
      <c r="Q313" s="118">
        <v>0</v>
      </c>
      <c r="R313" s="118">
        <v>0</v>
      </c>
      <c r="S313" s="118">
        <v>0</v>
      </c>
      <c r="T313" s="118">
        <v>0</v>
      </c>
      <c r="U313" s="118">
        <v>0</v>
      </c>
      <c r="V313" s="118">
        <v>0</v>
      </c>
      <c r="W313" s="118">
        <v>0</v>
      </c>
      <c r="X313" s="118">
        <v>0</v>
      </c>
      <c r="Y313" s="118">
        <v>0</v>
      </c>
      <c r="Z313" s="118">
        <v>0</v>
      </c>
      <c r="AA313" s="118">
        <v>0</v>
      </c>
      <c r="AB313" s="118">
        <v>0</v>
      </c>
      <c r="AC313" s="118">
        <v>0</v>
      </c>
      <c r="AD313" s="118">
        <v>0</v>
      </c>
      <c r="AE313" s="118">
        <v>0</v>
      </c>
      <c r="AF313" s="118">
        <v>0</v>
      </c>
      <c r="AG313" s="118">
        <v>0</v>
      </c>
      <c r="AH313" s="118">
        <v>0</v>
      </c>
      <c r="AI313" s="118">
        <v>0</v>
      </c>
      <c r="AJ313" s="118"/>
      <c r="AK313" s="118"/>
      <c r="AL313" s="118"/>
      <c r="AM313" s="74">
        <f>'البيان النهائى '!AD310</f>
        <v>0</v>
      </c>
      <c r="AN313" s="75"/>
      <c r="AO313" s="76"/>
      <c r="AP313" s="76"/>
      <c r="AQ313" s="76"/>
      <c r="AR313" s="76">
        <f>'السلف الأجمالية'!E310</f>
        <v>0</v>
      </c>
      <c r="AS313" s="76"/>
      <c r="AT313" s="76"/>
      <c r="AU313" s="87"/>
      <c r="AV313" s="69"/>
      <c r="AW313" s="69"/>
      <c r="AX313" s="70"/>
      <c r="AY313" s="69"/>
      <c r="AZ313" s="71">
        <f>'كشف المرتبات'!AN308</f>
        <v>0</v>
      </c>
      <c r="BA313" s="99">
        <f>'البيان النهائى '!F310</f>
        <v>-28</v>
      </c>
      <c r="BB313" s="83">
        <f>'البيان النهائى '!R310</f>
        <v>0</v>
      </c>
      <c r="BC313" s="84">
        <f>'البيان النهائى '!E310</f>
        <v>0</v>
      </c>
      <c r="BD313" s="111">
        <f t="shared" si="9"/>
        <v>-28</v>
      </c>
      <c r="BE313" s="111">
        <f t="shared" si="10"/>
        <v>0</v>
      </c>
    </row>
    <row r="314" spans="4:57" ht="31.5" customHeight="1" thickBot="1" x14ac:dyDescent="0.25">
      <c r="D314" s="239">
        <v>299</v>
      </c>
      <c r="E314" s="116"/>
      <c r="F314" s="120"/>
      <c r="G314" s="73" t="s">
        <v>193</v>
      </c>
      <c r="H314" s="118">
        <v>0</v>
      </c>
      <c r="I314" s="118">
        <v>0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18">
        <v>0</v>
      </c>
      <c r="Q314" s="118">
        <v>0</v>
      </c>
      <c r="R314" s="118">
        <v>0</v>
      </c>
      <c r="S314" s="118">
        <v>0</v>
      </c>
      <c r="T314" s="118">
        <v>0</v>
      </c>
      <c r="U314" s="118">
        <v>0</v>
      </c>
      <c r="V314" s="118">
        <v>0</v>
      </c>
      <c r="W314" s="118">
        <v>0</v>
      </c>
      <c r="X314" s="118">
        <v>0</v>
      </c>
      <c r="Y314" s="118">
        <v>0</v>
      </c>
      <c r="Z314" s="118">
        <v>0</v>
      </c>
      <c r="AA314" s="118">
        <v>0</v>
      </c>
      <c r="AB314" s="118">
        <v>0</v>
      </c>
      <c r="AC314" s="118">
        <v>0</v>
      </c>
      <c r="AD314" s="118">
        <v>0</v>
      </c>
      <c r="AE314" s="118">
        <v>0</v>
      </c>
      <c r="AF314" s="118">
        <v>0</v>
      </c>
      <c r="AG314" s="118">
        <v>0</v>
      </c>
      <c r="AH314" s="118">
        <v>0</v>
      </c>
      <c r="AI314" s="118">
        <v>0</v>
      </c>
      <c r="AJ314" s="118"/>
      <c r="AK314" s="118"/>
      <c r="AL314" s="118"/>
      <c r="AM314" s="74">
        <f>'البيان النهائى '!AD311</f>
        <v>0</v>
      </c>
      <c r="AN314" s="75"/>
      <c r="AO314" s="76"/>
      <c r="AP314" s="76"/>
      <c r="AQ314" s="76"/>
      <c r="AR314" s="76">
        <f>'السلف الأجمالية'!E311</f>
        <v>0</v>
      </c>
      <c r="AS314" s="76"/>
      <c r="AT314" s="76"/>
      <c r="AU314" s="87"/>
      <c r="AV314" s="69"/>
      <c r="AW314" s="69"/>
      <c r="AX314" s="70"/>
      <c r="AY314" s="69"/>
      <c r="AZ314" s="71">
        <f>'كشف المرتبات'!AN309</f>
        <v>0</v>
      </c>
      <c r="BA314" s="99">
        <f>'البيان النهائى '!F311</f>
        <v>-28</v>
      </c>
      <c r="BB314" s="83">
        <f>'البيان النهائى '!R311</f>
        <v>0</v>
      </c>
      <c r="BC314" s="84">
        <f>'البيان النهائى '!E311</f>
        <v>0</v>
      </c>
      <c r="BD314" s="111">
        <f t="shared" si="9"/>
        <v>-28</v>
      </c>
      <c r="BE314" s="111">
        <f t="shared" si="10"/>
        <v>0</v>
      </c>
    </row>
    <row r="315" spans="4:57" ht="31.5" customHeight="1" thickBot="1" x14ac:dyDescent="0.25">
      <c r="D315" s="239">
        <v>300</v>
      </c>
      <c r="E315" s="116"/>
      <c r="F315" s="120"/>
      <c r="G315" s="73" t="s">
        <v>193</v>
      </c>
      <c r="H315" s="118">
        <v>0</v>
      </c>
      <c r="I315" s="118">
        <v>0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18">
        <v>0</v>
      </c>
      <c r="Q315" s="118">
        <v>0</v>
      </c>
      <c r="R315" s="118">
        <v>0</v>
      </c>
      <c r="S315" s="118">
        <v>0</v>
      </c>
      <c r="T315" s="118">
        <v>0</v>
      </c>
      <c r="U315" s="118">
        <v>0</v>
      </c>
      <c r="V315" s="118">
        <v>0</v>
      </c>
      <c r="W315" s="118">
        <v>0</v>
      </c>
      <c r="X315" s="118">
        <v>0</v>
      </c>
      <c r="Y315" s="118">
        <v>0</v>
      </c>
      <c r="Z315" s="118">
        <v>0</v>
      </c>
      <c r="AA315" s="118">
        <v>0</v>
      </c>
      <c r="AB315" s="118">
        <v>0</v>
      </c>
      <c r="AC315" s="118">
        <v>0</v>
      </c>
      <c r="AD315" s="118">
        <v>0</v>
      </c>
      <c r="AE315" s="118">
        <v>0</v>
      </c>
      <c r="AF315" s="118">
        <v>0</v>
      </c>
      <c r="AG315" s="118">
        <v>0</v>
      </c>
      <c r="AH315" s="118">
        <v>0</v>
      </c>
      <c r="AI315" s="118">
        <v>0</v>
      </c>
      <c r="AJ315" s="118"/>
      <c r="AK315" s="118"/>
      <c r="AL315" s="118"/>
      <c r="AM315" s="74">
        <f>'البيان النهائى '!AD312</f>
        <v>0</v>
      </c>
      <c r="AN315" s="75"/>
      <c r="AO315" s="76"/>
      <c r="AP315" s="76"/>
      <c r="AQ315" s="76"/>
      <c r="AR315" s="76">
        <f>'السلف الأجمالية'!E312</f>
        <v>0</v>
      </c>
      <c r="AS315" s="76"/>
      <c r="AT315" s="76"/>
      <c r="AU315" s="87"/>
      <c r="AV315" s="69"/>
      <c r="AW315" s="69"/>
      <c r="AX315" s="70"/>
      <c r="AY315" s="69"/>
      <c r="AZ315" s="71">
        <f>'كشف المرتبات'!AN310</f>
        <v>0</v>
      </c>
      <c r="BA315" s="99">
        <f>'البيان النهائى '!F312</f>
        <v>-28</v>
      </c>
      <c r="BB315" s="83">
        <f>'البيان النهائى '!R312</f>
        <v>0</v>
      </c>
      <c r="BC315" s="84">
        <f>'البيان النهائى '!E312</f>
        <v>0</v>
      </c>
      <c r="BD315" s="111">
        <f t="shared" si="9"/>
        <v>-28</v>
      </c>
      <c r="BE315" s="111">
        <f t="shared" si="10"/>
        <v>0</v>
      </c>
    </row>
    <row r="316" spans="4:57" ht="31.5" customHeight="1" thickBot="1" x14ac:dyDescent="0.25">
      <c r="D316" s="142" t="s">
        <v>315</v>
      </c>
      <c r="E316" s="143"/>
      <c r="F316" s="143"/>
      <c r="G316" s="144"/>
      <c r="H316" s="228">
        <f>COUNTIF('حضور وانصراف'!H16:H315,"ح")+COUNTIF('حضور وانصراف'!H16:H315,"&lt;0")+COUNTIF('حضور وانصراف'!H16:H315,"&gt;0")</f>
        <v>102</v>
      </c>
      <c r="I316" s="228">
        <f>COUNTIF('حضور وانصراف'!I16:I315,"ح")+COUNTIF('حضور وانصراف'!I16:I315,"&lt;0")+COUNTIF('حضور وانصراف'!I16:I315,"&gt;0")</f>
        <v>122</v>
      </c>
      <c r="J316" s="228">
        <f>COUNTIF('حضور وانصراف'!J16:J315,"ح")+COUNTIF('حضور وانصراف'!J16:J315,"&lt;0")+COUNTIF('حضور وانصراف'!J16:J315,"&gt;0")</f>
        <v>115</v>
      </c>
      <c r="K316" s="228">
        <f>COUNTIF('حضور وانصراف'!K16:K315,"ح")+COUNTIF('حضور وانصراف'!K16:K315,"&lt;0")+COUNTIF('حضور وانصراف'!K16:K315,"&gt;0")</f>
        <v>125</v>
      </c>
      <c r="L316" s="228">
        <f>COUNTIF('حضور وانصراف'!L16:L315,"ح")+COUNTIF('حضور وانصراف'!L16:L315,"&lt;0")+COUNTIF('حضور وانصراف'!L16:L315,"&gt;0")</f>
        <v>134</v>
      </c>
      <c r="M316" s="228">
        <f>COUNTIF('حضور وانصراف'!M16:M315,"ح")+COUNTIF('حضور وانصراف'!M16:M315,"&lt;0")+COUNTIF('حضور وانصراف'!M16:M315,"&gt;0")</f>
        <v>99</v>
      </c>
      <c r="N316" s="228">
        <f>COUNTIF('حضور وانصراف'!N16:N315,"ح")+COUNTIF('حضور وانصراف'!N16:N315,"&lt;0")+COUNTIF('حضور وانصراف'!N16:N315,"&gt;0")</f>
        <v>82</v>
      </c>
      <c r="O316" s="228">
        <f>COUNTIF('حضور وانصراف'!O16:O315,"ح")+COUNTIF('حضور وانصراف'!O16:O315,"&lt;0")+COUNTIF('حضور وانصراف'!O16:O315,"&gt;0")</f>
        <v>102</v>
      </c>
      <c r="P316" s="228">
        <f>COUNTIF('حضور وانصراف'!P16:P315,"ح")+COUNTIF('حضور وانصراف'!P16:P315,"&lt;0")+COUNTIF('حضور وانصراف'!P16:P315,"&gt;0")</f>
        <v>119</v>
      </c>
      <c r="Q316" s="228">
        <f>COUNTIF('حضور وانصراف'!Q16:Q315,"ح")+COUNTIF('حضور وانصراف'!Q16:Q315,"&lt;0")+COUNTIF('حضور وانصراف'!Q16:Q315,"&gt;0")</f>
        <v>121</v>
      </c>
      <c r="R316" s="228">
        <f>COUNTIF('حضور وانصراف'!R16:R315,"ح")+COUNTIF('حضور وانصراف'!R16:R315,"&lt;0")+COUNTIF('حضور وانصراف'!R16:R315,"&gt;0")</f>
        <v>131</v>
      </c>
      <c r="S316" s="228">
        <f>COUNTIF('حضور وانصراف'!S16:S315,"ح")+COUNTIF('حضور وانصراف'!S16:S315,"&lt;0")+COUNTIF('حضور وانصراف'!S16:S315,"&gt;0")</f>
        <v>0</v>
      </c>
      <c r="T316" s="228">
        <f>COUNTIF('حضور وانصراف'!T16:T315,"ح")+COUNTIF('حضور وانصراف'!T16:T315,"&lt;0")+COUNTIF('حضور وانصراف'!T16:T315,"&gt;0")</f>
        <v>0</v>
      </c>
      <c r="U316" s="228">
        <f>COUNTIF('حضور وانصراف'!U16:U315,"ح")+COUNTIF('حضور وانصراف'!U16:U315,"&lt;0")+COUNTIF('حضور وانصراف'!U16:U315,"&gt;0")</f>
        <v>0</v>
      </c>
      <c r="V316" s="228">
        <f>COUNTIF('حضور وانصراف'!V16:V315,"ح")+COUNTIF('حضور وانصراف'!V16:V315,"&lt;0")+COUNTIF('حضور وانصراف'!V16:V315,"&gt;0")</f>
        <v>0</v>
      </c>
      <c r="W316" s="228">
        <f>COUNTIF('حضور وانصراف'!W16:W315,"ح")+COUNTIF('حضور وانصراف'!W16:W315,"&lt;0")+COUNTIF('حضور وانصراف'!W16:W315,"&gt;0")</f>
        <v>0</v>
      </c>
      <c r="X316" s="228">
        <f>COUNTIF('حضور وانصراف'!X16:X315,"ح")+COUNTIF('حضور وانصراف'!X16:X315,"&lt;0")+COUNTIF('حضور وانصراف'!X16:X315,"&gt;0")</f>
        <v>0</v>
      </c>
      <c r="Y316" s="228">
        <f>COUNTIF('حضور وانصراف'!Y16:Y315,"ح")+COUNTIF('حضور وانصراف'!Y16:Y315,"&lt;0")+COUNTIF('حضور وانصراف'!Y16:Y315,"&gt;0")</f>
        <v>0</v>
      </c>
      <c r="Z316" s="228">
        <f>COUNTIF('حضور وانصراف'!Z16:Z315,"ح")+COUNTIF('حضور وانصراف'!Z16:Z315,"&lt;0")+COUNTIF('حضور وانصراف'!Z16:Z315,"&gt;0")</f>
        <v>0</v>
      </c>
      <c r="AA316" s="228">
        <f>COUNTIF('حضور وانصراف'!AA16:AA315,"ح")+COUNTIF('حضور وانصراف'!AA16:AA315,"&lt;0")+COUNTIF('حضور وانصراف'!AA16:AA315,"&gt;0")</f>
        <v>0</v>
      </c>
      <c r="AB316" s="228">
        <f>COUNTIF('حضور وانصراف'!AB16:AB315,"ح")+COUNTIF('حضور وانصراف'!AB16:AB315,"&lt;0")+COUNTIF('حضور وانصراف'!AB16:AB315,"&gt;0")</f>
        <v>0</v>
      </c>
      <c r="AC316" s="228">
        <f>COUNTIF('حضور وانصراف'!AC16:AC315,"ح")+COUNTIF('حضور وانصراف'!AC16:AC315,"&lt;0")+COUNTIF('حضور وانصراف'!AC16:AC315,"&gt;0")</f>
        <v>0</v>
      </c>
      <c r="AD316" s="228">
        <f>COUNTIF('حضور وانصراف'!AD16:AD315,"ح")+COUNTIF('حضور وانصراف'!AD16:AD315,"&lt;0")+COUNTIF('حضور وانصراف'!AD16:AD315,"&gt;0")</f>
        <v>0</v>
      </c>
      <c r="AE316" s="228">
        <f>COUNTIF('حضور وانصراف'!AE16:AE315,"ح")+COUNTIF('حضور وانصراف'!AE16:AE315,"&lt;0")+COUNTIF('حضور وانصراف'!AE16:AE315,"&gt;0")</f>
        <v>0</v>
      </c>
      <c r="AF316" s="228">
        <f>COUNTIF('حضور وانصراف'!AF16:AF315,"ح")+COUNTIF('حضور وانصراف'!AF16:AF315,"&lt;0")+COUNTIF('حضور وانصراف'!AF16:AF315,"&gt;0")</f>
        <v>0</v>
      </c>
      <c r="AG316" s="228">
        <f>COUNTIF('حضور وانصراف'!AG16:AG315,"ح")+COUNTIF('حضور وانصراف'!AG16:AG315,"&lt;0")+COUNTIF('حضور وانصراف'!AG16:AG315,"&gt;0")</f>
        <v>0</v>
      </c>
      <c r="AH316" s="228">
        <f>COUNTIF('حضور وانصراف'!AH16:AH315,"ح")+COUNTIF('حضور وانصراف'!AH16:AH315,"&lt;0")+COUNTIF('حضور وانصراف'!AH16:AH315,"&gt;0")</f>
        <v>0</v>
      </c>
      <c r="AI316" s="228">
        <f>COUNTIF('حضور وانصراف'!AI16:AI315,"ح")+COUNTIF('حضور وانصراف'!AI16:AI315,"&lt;0")+COUNTIF('حضور وانصراف'!AI16:AI315,"&gt;0")</f>
        <v>0</v>
      </c>
      <c r="AJ316" s="228">
        <f>COUNTIF('حضور وانصراف'!AJ16:AJ315,"ح")+COUNTIF('حضور وانصراف'!AJ16:AJ315,"&lt;0")+COUNTIF('حضور وانصراف'!AJ16:AJ315,"&gt;0")</f>
        <v>0</v>
      </c>
      <c r="AK316" s="228">
        <f>COUNTIF('حضور وانصراف'!AK16:AK315,"ح")+COUNTIF('حضور وانصراف'!AK16:AK315,"&lt;0")+COUNTIF('حضور وانصراف'!AK16:AK315,"&gt;0")</f>
        <v>0</v>
      </c>
      <c r="AL316" s="228">
        <f>COUNTIF('حضور وانصراف'!AL16:AL315,"ح")+COUNTIF('حضور وانصراف'!AL16:AL315,"&lt;0")+COUNTIF('حضور وانصراف'!AL16:AL315,"&gt;0")</f>
        <v>0</v>
      </c>
    </row>
  </sheetData>
  <sheetProtection formatCells="0" formatColumns="0" formatRows="0" insertColumns="0" insertRows="0" insertHyperlinks="0" deleteColumns="0" deleteRows="0" pivotTables="0"/>
  <autoFilter ref="D15:AL46"/>
  <mergeCells count="5">
    <mergeCell ref="D12:AL12"/>
    <mergeCell ref="A1:F1"/>
    <mergeCell ref="A2:F2"/>
    <mergeCell ref="A3:F3"/>
    <mergeCell ref="D316:G316"/>
  </mergeCells>
  <phoneticPr fontId="1" type="noConversion"/>
  <pageMargins left="0" right="0" top="0" bottom="0" header="0" footer="0"/>
  <pageSetup paperSize="9" scale="4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4"/>
    <pageSetUpPr fitToPage="1"/>
  </sheetPr>
  <dimension ref="A1:AH313"/>
  <sheetViews>
    <sheetView rightToLeft="1" zoomScale="85" zoomScaleNormal="85" workbookViewId="0">
      <pane xSplit="4" ySplit="12" topLeftCell="E309" activePane="bottomRight" state="frozen"/>
      <selection activeCell="D471" sqref="D471"/>
      <selection pane="topRight" activeCell="D471" sqref="D471"/>
      <selection pane="bottomLeft" activeCell="D471" sqref="D471"/>
      <selection pane="bottomRight" activeCell="E314" sqref="A314:XFD1221"/>
    </sheetView>
  </sheetViews>
  <sheetFormatPr defaultColWidth="9.140625" defaultRowHeight="12.75" x14ac:dyDescent="0.2"/>
  <cols>
    <col min="1" max="1" width="5.140625" style="14" bestFit="1" customWidth="1"/>
    <col min="2" max="2" width="14.42578125" style="14" bestFit="1" customWidth="1"/>
    <col min="3" max="3" width="37" style="14" bestFit="1" customWidth="1"/>
    <col min="4" max="4" width="22.85546875" style="14" bestFit="1" customWidth="1"/>
    <col min="5" max="5" width="9.42578125" style="14" bestFit="1" customWidth="1"/>
    <col min="6" max="6" width="10.28515625" style="14" bestFit="1" customWidth="1"/>
    <col min="7" max="7" width="13.7109375" style="14" bestFit="1" customWidth="1"/>
    <col min="8" max="8" width="9.85546875" style="14" hidden="1" customWidth="1"/>
    <col min="9" max="9" width="9.7109375" style="14" hidden="1" customWidth="1"/>
    <col min="10" max="10" width="9.85546875" style="14" hidden="1" customWidth="1"/>
    <col min="11" max="11" width="9.7109375" style="14" hidden="1" customWidth="1"/>
    <col min="12" max="12" width="9.85546875" style="14" hidden="1" customWidth="1"/>
    <col min="13" max="13" width="9.7109375" style="14" hidden="1" customWidth="1"/>
    <col min="14" max="14" width="10.42578125" style="14" hidden="1" customWidth="1"/>
    <col min="15" max="15" width="11.5703125" style="14" hidden="1" customWidth="1"/>
    <col min="16" max="16" width="8.42578125" style="14" hidden="1" customWidth="1"/>
    <col min="17" max="17" width="7.7109375" style="14" hidden="1" customWidth="1"/>
    <col min="18" max="18" width="7" style="14" bestFit="1" customWidth="1"/>
    <col min="19" max="19" width="11.42578125" style="14" bestFit="1" customWidth="1"/>
    <col min="20" max="20" width="7.85546875" style="14" bestFit="1" customWidth="1"/>
    <col min="21" max="21" width="8.5703125" style="14" bestFit="1" customWidth="1"/>
    <col min="22" max="22" width="10" style="14" bestFit="1" customWidth="1"/>
    <col min="23" max="23" width="6.42578125" style="14" bestFit="1" customWidth="1"/>
    <col min="24" max="24" width="6.7109375" style="14" customWidth="1"/>
    <col min="25" max="25" width="11.85546875" style="14" bestFit="1" customWidth="1"/>
    <col min="26" max="26" width="9" style="14" customWidth="1"/>
    <col min="27" max="27" width="8.140625" style="14" bestFit="1" customWidth="1"/>
    <col min="28" max="28" width="10.28515625" style="14" bestFit="1" customWidth="1"/>
    <col min="29" max="29" width="7.42578125" style="14" bestFit="1" customWidth="1"/>
    <col min="30" max="30" width="13.140625" style="14" bestFit="1" customWidth="1"/>
    <col min="31" max="34" width="10" style="14" bestFit="1" customWidth="1"/>
    <col min="35" max="16384" width="9.140625" style="14"/>
  </cols>
  <sheetData>
    <row r="1" spans="1:34" ht="27" hidden="1" customHeight="1" thickBot="1" x14ac:dyDescent="0.25">
      <c r="A1" s="148" t="s">
        <v>67</v>
      </c>
      <c r="B1" s="148"/>
      <c r="C1" s="148"/>
      <c r="D1" s="13"/>
      <c r="E1" s="13"/>
      <c r="F1" s="13"/>
      <c r="G1" s="3"/>
      <c r="N1" s="15"/>
    </row>
    <row r="2" spans="1:34" ht="24" hidden="1" customHeight="1" thickBot="1" x14ac:dyDescent="0.25">
      <c r="A2" s="149" t="s">
        <v>68</v>
      </c>
      <c r="B2" s="149"/>
      <c r="C2" s="149"/>
      <c r="D2" s="16"/>
      <c r="E2" s="16"/>
      <c r="F2" s="16"/>
      <c r="G2" s="3"/>
      <c r="N2" s="15"/>
    </row>
    <row r="3" spans="1:34" ht="27" hidden="1" customHeight="1" thickBot="1" x14ac:dyDescent="0.25">
      <c r="A3" s="153" t="s">
        <v>65</v>
      </c>
      <c r="B3" s="153"/>
      <c r="C3" s="153"/>
      <c r="D3" s="17"/>
      <c r="E3" s="17"/>
      <c r="F3" s="17"/>
      <c r="G3" s="3"/>
      <c r="N3" s="15"/>
    </row>
    <row r="4" spans="1:34" x14ac:dyDescent="0.2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0"/>
    </row>
    <row r="5" spans="1:34" ht="33.75" x14ac:dyDescent="0.2">
      <c r="A5" s="154" t="s">
        <v>25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6"/>
    </row>
    <row r="6" spans="1:34" ht="13.5" thickBo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3"/>
    </row>
    <row r="8" spans="1:34" ht="13.5" customHeight="1" thickBot="1" x14ac:dyDescent="0.25"/>
    <row r="9" spans="1:34" ht="21" customHeight="1" thickBot="1" x14ac:dyDescent="0.25">
      <c r="A9" s="151" t="s">
        <v>0</v>
      </c>
      <c r="B9" s="152" t="s">
        <v>1</v>
      </c>
      <c r="C9" s="151" t="s">
        <v>75</v>
      </c>
      <c r="D9" s="151" t="s">
        <v>76</v>
      </c>
      <c r="E9" s="162" t="s">
        <v>77</v>
      </c>
      <c r="F9" s="160" t="s">
        <v>37</v>
      </c>
      <c r="G9" s="160"/>
      <c r="H9" s="160" t="s">
        <v>36</v>
      </c>
      <c r="I9" s="160"/>
      <c r="J9" s="160"/>
      <c r="K9" s="160"/>
      <c r="L9" s="160"/>
      <c r="M9" s="160"/>
      <c r="N9" s="160" t="s">
        <v>38</v>
      </c>
      <c r="O9" s="160"/>
      <c r="P9" s="171" t="s">
        <v>9</v>
      </c>
      <c r="Q9" s="171" t="s">
        <v>10</v>
      </c>
      <c r="R9" s="171" t="s">
        <v>11</v>
      </c>
      <c r="S9" s="160" t="s">
        <v>78</v>
      </c>
      <c r="T9" s="164"/>
      <c r="U9" s="165"/>
      <c r="V9" s="160" t="s">
        <v>39</v>
      </c>
      <c r="W9" s="160"/>
      <c r="X9" s="160"/>
      <c r="Y9" s="152" t="s">
        <v>15</v>
      </c>
      <c r="Z9" s="151" t="s">
        <v>91</v>
      </c>
      <c r="AA9" s="151" t="s">
        <v>70</v>
      </c>
      <c r="AB9" s="151" t="s">
        <v>74</v>
      </c>
      <c r="AC9" s="151" t="s">
        <v>60</v>
      </c>
      <c r="AD9" s="152" t="s">
        <v>93</v>
      </c>
      <c r="AE9" s="152" t="s">
        <v>98</v>
      </c>
      <c r="AF9" s="152" t="s">
        <v>99</v>
      </c>
      <c r="AG9" s="152" t="s">
        <v>71</v>
      </c>
      <c r="AH9" s="152" t="s">
        <v>72</v>
      </c>
    </row>
    <row r="10" spans="1:34" ht="16.5" customHeight="1" thickBot="1" x14ac:dyDescent="0.25">
      <c r="A10" s="151"/>
      <c r="B10" s="152"/>
      <c r="C10" s="151"/>
      <c r="D10" s="151"/>
      <c r="E10" s="163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72"/>
      <c r="Q10" s="171"/>
      <c r="R10" s="171"/>
      <c r="S10" s="166"/>
      <c r="T10" s="167"/>
      <c r="U10" s="168"/>
      <c r="V10" s="160"/>
      <c r="W10" s="160"/>
      <c r="X10" s="160"/>
      <c r="Y10" s="152"/>
      <c r="Z10" s="151"/>
      <c r="AA10" s="151"/>
      <c r="AB10" s="151"/>
      <c r="AC10" s="151"/>
      <c r="AD10" s="152"/>
      <c r="AE10" s="152"/>
      <c r="AF10" s="152"/>
      <c r="AG10" s="152"/>
      <c r="AH10" s="152"/>
    </row>
    <row r="11" spans="1:34" ht="55.5" customHeight="1" thickBot="1" x14ac:dyDescent="0.25">
      <c r="A11" s="151"/>
      <c r="B11" s="152"/>
      <c r="C11" s="151"/>
      <c r="D11" s="151"/>
      <c r="E11" s="158" t="s">
        <v>77</v>
      </c>
      <c r="F11" s="152" t="s">
        <v>2</v>
      </c>
      <c r="G11" s="152" t="s">
        <v>3</v>
      </c>
      <c r="H11" s="157" t="s">
        <v>4</v>
      </c>
      <c r="I11" s="157"/>
      <c r="J11" s="157" t="s">
        <v>5</v>
      </c>
      <c r="K11" s="157"/>
      <c r="L11" s="157" t="s">
        <v>6</v>
      </c>
      <c r="M11" s="157"/>
      <c r="N11" s="161" t="s">
        <v>7</v>
      </c>
      <c r="O11" s="161" t="s">
        <v>8</v>
      </c>
      <c r="P11" s="172"/>
      <c r="Q11" s="171"/>
      <c r="R11" s="171"/>
      <c r="S11" s="169" t="s">
        <v>12</v>
      </c>
      <c r="T11" s="158" t="s">
        <v>13</v>
      </c>
      <c r="U11" s="158" t="s">
        <v>14</v>
      </c>
      <c r="V11" s="152" t="s">
        <v>12</v>
      </c>
      <c r="W11" s="151" t="s">
        <v>13</v>
      </c>
      <c r="X11" s="151" t="s">
        <v>14</v>
      </c>
      <c r="Y11" s="152"/>
      <c r="Z11" s="151"/>
      <c r="AA11" s="151"/>
      <c r="AB11" s="151"/>
      <c r="AC11" s="151"/>
      <c r="AD11" s="152"/>
      <c r="AE11" s="152"/>
      <c r="AF11" s="152"/>
      <c r="AG11" s="152"/>
      <c r="AH11" s="152"/>
    </row>
    <row r="12" spans="1:34" ht="21" thickBot="1" x14ac:dyDescent="0.25">
      <c r="A12" s="151"/>
      <c r="B12" s="152"/>
      <c r="C12" s="151"/>
      <c r="D12" s="151"/>
      <c r="E12" s="159"/>
      <c r="F12" s="152"/>
      <c r="G12" s="152"/>
      <c r="H12" s="43" t="s">
        <v>26</v>
      </c>
      <c r="I12" s="43" t="s">
        <v>27</v>
      </c>
      <c r="J12" s="43" t="s">
        <v>26</v>
      </c>
      <c r="K12" s="43" t="s">
        <v>27</v>
      </c>
      <c r="L12" s="43" t="s">
        <v>26</v>
      </c>
      <c r="M12" s="43" t="s">
        <v>27</v>
      </c>
      <c r="N12" s="161"/>
      <c r="O12" s="161"/>
      <c r="P12" s="172"/>
      <c r="Q12" s="171"/>
      <c r="R12" s="171"/>
      <c r="S12" s="170"/>
      <c r="T12" s="159"/>
      <c r="U12" s="159"/>
      <c r="V12" s="152"/>
      <c r="W12" s="151"/>
      <c r="X12" s="151"/>
      <c r="Y12" s="152"/>
      <c r="Z12" s="151"/>
      <c r="AA12" s="151"/>
      <c r="AB12" s="151"/>
      <c r="AC12" s="151"/>
      <c r="AD12" s="152"/>
      <c r="AE12" s="152"/>
      <c r="AF12" s="152"/>
      <c r="AG12" s="152"/>
      <c r="AH12" s="152"/>
    </row>
    <row r="13" spans="1:34" ht="18.75" customHeight="1" thickBot="1" x14ac:dyDescent="0.25">
      <c r="A13" s="24">
        <f>'حضور وانصراف'!D16</f>
        <v>1</v>
      </c>
      <c r="B13" s="24">
        <f>'حضور وانصراف'!E16</f>
        <v>185</v>
      </c>
      <c r="C13" s="24" t="str">
        <f>'حضور وانصراف'!F16</f>
        <v>ابراهيم عبدالمنعم ابراهيم سيد مصطفى</v>
      </c>
      <c r="D13" s="24" t="str">
        <f>'حضور وانصراف'!G16</f>
        <v>عامل انتاج</v>
      </c>
      <c r="E13" s="24">
        <f>COUNTIF('حضور وانصراف'!H16:AL16,"ح")+COUNTIF('حضور وانصراف'!H16:AL16,"&lt;0")+COUNTIF('حضور وانصراف'!H16:AL16,"&gt;0")</f>
        <v>9</v>
      </c>
      <c r="F13" s="88">
        <f>E13+R13-28</f>
        <v>-17.5</v>
      </c>
      <c r="G13" s="25">
        <f>COUNTIF('حضور وانصراف'!H16:AL16,"غ ب")</f>
        <v>0</v>
      </c>
      <c r="H13" s="25">
        <f>COUNTIF('حضور وانصراف'!H16:AL16,"إعتيادى")</f>
        <v>0</v>
      </c>
      <c r="I13" s="25">
        <f>COUNTIF('حضور وانصراف'!I16:AQ16,"1/2إعتيادى")</f>
        <v>0</v>
      </c>
      <c r="J13" s="25">
        <f>COUNTIF('حضور وانصراف'!H16:AL16,"عارضه")</f>
        <v>0</v>
      </c>
      <c r="K13" s="25">
        <f>COUNTIF('حضور وانصراف'!I16:AQ16,"1/2عارضه")</f>
        <v>0</v>
      </c>
      <c r="L13" s="25">
        <f>COUNTIF('حضور وانصراف'!H16:AL16,"بدون اجر")</f>
        <v>0</v>
      </c>
      <c r="M13" s="25">
        <f>COUNTIF('حضور وانصراف'!H16:AL16,"1/2بدون")</f>
        <v>0</v>
      </c>
      <c r="N13" s="25">
        <f>COUNTIF('حضور وانصراف'!H16:AL16,"إذن 1")</f>
        <v>0</v>
      </c>
      <c r="O13" s="25">
        <f>COUNTIF('حضور وانصراف'!H16:AL16,"إذن 2")</f>
        <v>0</v>
      </c>
      <c r="P13" s="25">
        <f>COUNTIF('حضور وانصراف'!H16:AL16,"م")</f>
        <v>0</v>
      </c>
      <c r="Q13" s="25">
        <f>COUNTIF('حضور وانصراف'!H16:AL16,"مرضى")</f>
        <v>0</v>
      </c>
      <c r="R13" s="25">
        <f>E13/6</f>
        <v>1.5</v>
      </c>
      <c r="S13" s="25">
        <f>COUNTIF('حضور وانصراف'!H16:AL16,"&gt;0")</f>
        <v>0</v>
      </c>
      <c r="T13" s="25">
        <f>SUMIF('حضور وانصراف'!H16:AL16,"&gt;0")</f>
        <v>0</v>
      </c>
      <c r="U13" s="26">
        <f>ABS(T13/480)</f>
        <v>0</v>
      </c>
      <c r="V13" s="25">
        <f>COUNTIF('حضور وانصراف'!H16:AL16,"&lt;0")</f>
        <v>0</v>
      </c>
      <c r="W13" s="25">
        <f>-SUMIF('حضور وانصراف'!H16:AL16,"&lt;0")</f>
        <v>0</v>
      </c>
      <c r="X13" s="26">
        <f>ABS(W13/480)</f>
        <v>0</v>
      </c>
      <c r="Y13" s="88">
        <f>F13+(G13*2)+L13+(M13/2)</f>
        <v>-17.5</v>
      </c>
      <c r="Z13" s="27">
        <f>'حضور وانصراف'!AP16</f>
        <v>0</v>
      </c>
      <c r="AA13" s="27">
        <f>'حضور وانصراف'!AO16</f>
        <v>0</v>
      </c>
      <c r="AB13" s="27">
        <f>'حضور وانصراف'!AQ16</f>
        <v>0</v>
      </c>
      <c r="AC13" s="27">
        <f>'حضور وانصراف'!AR16</f>
        <v>0</v>
      </c>
      <c r="AD13" s="28">
        <f>E13+U13+R13</f>
        <v>10.5</v>
      </c>
      <c r="AE13" s="27">
        <f>'حضور وانصراف'!AW16</f>
        <v>0</v>
      </c>
      <c r="AF13" s="27">
        <f>'حضور وانصراف'!AX16</f>
        <v>0</v>
      </c>
      <c r="AG13" s="27">
        <f>'حضور وانصراف'!AS16</f>
        <v>0</v>
      </c>
      <c r="AH13" s="27">
        <f>'حضور وانصراف'!AT16</f>
        <v>1.7</v>
      </c>
    </row>
    <row r="14" spans="1:34" ht="18.75" customHeight="1" thickBot="1" x14ac:dyDescent="0.25">
      <c r="A14" s="24">
        <f>'حضور وانصراف'!D17</f>
        <v>2</v>
      </c>
      <c r="B14" s="24">
        <f>'حضور وانصراف'!E17</f>
        <v>186</v>
      </c>
      <c r="C14" s="24" t="str">
        <f>'حضور وانصراف'!F17</f>
        <v>عطيه محمد عطيه كشك</v>
      </c>
      <c r="D14" s="24" t="str">
        <f>'حضور وانصراف'!G17</f>
        <v>عامل انتاج</v>
      </c>
      <c r="E14" s="24">
        <f>COUNTIF('حضور وانصراف'!H17:AL17,"ح")+COUNTIF('حضور وانصراف'!H17:AL17,"&lt;0")+COUNTIF('حضور وانصراف'!H17:AL17,"&gt;0")</f>
        <v>10</v>
      </c>
      <c r="F14" s="88">
        <f t="shared" ref="F14:F77" si="0">E14+R14-28</f>
        <v>-16.333333333333336</v>
      </c>
      <c r="G14" s="25">
        <f>COUNTIF('حضور وانصراف'!H17:AL17,"غ ب")</f>
        <v>0</v>
      </c>
      <c r="H14" s="25">
        <f>COUNTIF('حضور وانصراف'!H17:AL17,"إعتيادى")</f>
        <v>0</v>
      </c>
      <c r="I14" s="25">
        <f>COUNTIF('حضور وانصراف'!I17:AQ17,"1/2إعتيادى")</f>
        <v>0</v>
      </c>
      <c r="J14" s="25">
        <f>COUNTIF('حضور وانصراف'!H17:AL17,"عارضه")</f>
        <v>0</v>
      </c>
      <c r="K14" s="25">
        <f>COUNTIF('حضور وانصراف'!I17:AQ17,"1/2عارضه")</f>
        <v>0</v>
      </c>
      <c r="L14" s="25">
        <f>COUNTIF('حضور وانصراف'!H17:AL17,"بدون اجر")</f>
        <v>0</v>
      </c>
      <c r="M14" s="25">
        <f>COUNTIF('حضور وانصراف'!H17:AL17,"1/2بدون")</f>
        <v>0</v>
      </c>
      <c r="N14" s="25">
        <f>COUNTIF('حضور وانصراف'!H17:AL17,"إذن 1")</f>
        <v>0</v>
      </c>
      <c r="O14" s="25">
        <f>COUNTIF('حضور وانصراف'!H17:AL17,"إذن 2")</f>
        <v>0</v>
      </c>
      <c r="P14" s="25">
        <f>COUNTIF('حضور وانصراف'!H17:AL17,"م")</f>
        <v>0</v>
      </c>
      <c r="Q14" s="25">
        <f>COUNTIF('حضور وانصراف'!H17:AL17,"مرضى")</f>
        <v>0</v>
      </c>
      <c r="R14" s="25">
        <f t="shared" ref="R14:R77" si="1">E14/6</f>
        <v>1.6666666666666667</v>
      </c>
      <c r="S14" s="25">
        <f>COUNTIF('حضور وانصراف'!H17:AL17,"&gt;0")</f>
        <v>0</v>
      </c>
      <c r="T14" s="25">
        <f>SUMIF('حضور وانصراف'!H17:AL17,"&gt;0")</f>
        <v>0</v>
      </c>
      <c r="U14" s="26">
        <f t="shared" ref="U14:U77" si="2">ABS(T14/480)</f>
        <v>0</v>
      </c>
      <c r="V14" s="25">
        <f>COUNTIF('حضور وانصراف'!H17:AL17,"&lt;0")</f>
        <v>0</v>
      </c>
      <c r="W14" s="25">
        <f>-SUMIF('حضور وانصراف'!H17:AL17,"&lt;0")</f>
        <v>0</v>
      </c>
      <c r="X14" s="26">
        <f t="shared" ref="X14:X77" si="3">ABS(W14/480)</f>
        <v>0</v>
      </c>
      <c r="Y14" s="88">
        <f t="shared" ref="Y14:Y77" si="4">F14+(G14*2)+L14+(M14/2)</f>
        <v>-16.333333333333336</v>
      </c>
      <c r="Z14" s="27">
        <f>'حضور وانصراف'!AP17</f>
        <v>0</v>
      </c>
      <c r="AA14" s="27">
        <f>'حضور وانصراف'!AO17</f>
        <v>0</v>
      </c>
      <c r="AB14" s="27">
        <f>'حضور وانصراف'!AQ17</f>
        <v>0</v>
      </c>
      <c r="AC14" s="27">
        <f>'حضور وانصراف'!AR17</f>
        <v>0</v>
      </c>
      <c r="AD14" s="28">
        <f t="shared" ref="AD14:AD77" si="5">E14+U14+R14</f>
        <v>11.666666666666666</v>
      </c>
      <c r="AE14" s="27">
        <f>'حضور وانصراف'!AW17</f>
        <v>0</v>
      </c>
      <c r="AF14" s="27">
        <f>'حضور وانصراف'!AX17</f>
        <v>0</v>
      </c>
      <c r="AG14" s="27">
        <f>'حضور وانصراف'!AS17</f>
        <v>0</v>
      </c>
      <c r="AH14" s="27">
        <f>'حضور وانصراف'!AT17</f>
        <v>0</v>
      </c>
    </row>
    <row r="15" spans="1:34" ht="18.75" thickBot="1" x14ac:dyDescent="0.25">
      <c r="A15" s="24">
        <f>'حضور وانصراف'!D18</f>
        <v>3</v>
      </c>
      <c r="B15" s="24">
        <f>'حضور وانصراف'!E18</f>
        <v>181</v>
      </c>
      <c r="C15" s="24" t="str">
        <f>'حضور وانصراف'!F18</f>
        <v>ابراهيم عبدالفتاح يوسف رحيم</v>
      </c>
      <c r="D15" s="24" t="str">
        <f>'حضور وانصراف'!G18</f>
        <v>مساعد مشرف وردية</v>
      </c>
      <c r="E15" s="24">
        <f>COUNTIF('حضور وانصراف'!H18:AL18,"ح")+COUNTIF('حضور وانصراف'!H18:AL18,"&lt;0")+COUNTIF('حضور وانصراف'!H18:AL18,"&gt;0")</f>
        <v>9</v>
      </c>
      <c r="F15" s="88">
        <f t="shared" si="0"/>
        <v>-17.5</v>
      </c>
      <c r="G15" s="25">
        <f>COUNTIF('حضور وانصراف'!H18:AL18,"غ ب")</f>
        <v>0</v>
      </c>
      <c r="H15" s="25">
        <f>COUNTIF('حضور وانصراف'!H18:AL18,"إعتيادى")</f>
        <v>0</v>
      </c>
      <c r="I15" s="25">
        <f>COUNTIF('حضور وانصراف'!I18:AQ18,"1/2إعتيادى")</f>
        <v>0</v>
      </c>
      <c r="J15" s="25">
        <f>COUNTIF('حضور وانصراف'!H18:AL18,"عارضه")</f>
        <v>0</v>
      </c>
      <c r="K15" s="25">
        <f>COUNTIF('حضور وانصراف'!I18:AQ18,"1/2عارضه")</f>
        <v>0</v>
      </c>
      <c r="L15" s="25">
        <f>COUNTIF('حضور وانصراف'!H18:AL18,"بدون اجر")</f>
        <v>0</v>
      </c>
      <c r="M15" s="25">
        <f>COUNTIF('حضور وانصراف'!H18:AL18,"1/2بدون")</f>
        <v>0</v>
      </c>
      <c r="N15" s="25">
        <f>COUNTIF('حضور وانصراف'!H18:AL18,"إذن 1")</f>
        <v>0</v>
      </c>
      <c r="O15" s="25">
        <f>COUNTIF('حضور وانصراف'!H18:AL18,"إذن 2")</f>
        <v>0</v>
      </c>
      <c r="P15" s="25">
        <f>COUNTIF('حضور وانصراف'!H18:AL18,"م")</f>
        <v>0</v>
      </c>
      <c r="Q15" s="25">
        <f>COUNTIF('حضور وانصراف'!H18:AL18,"مرضى")</f>
        <v>0</v>
      </c>
      <c r="R15" s="25">
        <f t="shared" si="1"/>
        <v>1.5</v>
      </c>
      <c r="S15" s="25">
        <f>COUNTIF('حضور وانصراف'!H18:AL18,"&gt;0")</f>
        <v>0</v>
      </c>
      <c r="T15" s="25">
        <f>SUMIF('حضور وانصراف'!H18:AL18,"&gt;0")</f>
        <v>0</v>
      </c>
      <c r="U15" s="26">
        <f t="shared" si="2"/>
        <v>0</v>
      </c>
      <c r="V15" s="25">
        <f>COUNTIF('حضور وانصراف'!H18:AL18,"&lt;0")</f>
        <v>0</v>
      </c>
      <c r="W15" s="25">
        <f>-SUMIF('حضور وانصراف'!H18:AL18,"&lt;0")</f>
        <v>0</v>
      </c>
      <c r="X15" s="26">
        <f t="shared" si="3"/>
        <v>0</v>
      </c>
      <c r="Y15" s="88">
        <f t="shared" si="4"/>
        <v>-17.5</v>
      </c>
      <c r="Z15" s="27">
        <f>'حضور وانصراف'!AP18</f>
        <v>0</v>
      </c>
      <c r="AA15" s="27">
        <f>'حضور وانصراف'!AO18</f>
        <v>0</v>
      </c>
      <c r="AB15" s="27">
        <f>'حضور وانصراف'!AQ18</f>
        <v>0</v>
      </c>
      <c r="AC15" s="27">
        <f>'حضور وانصراف'!AR18</f>
        <v>0</v>
      </c>
      <c r="AD15" s="28">
        <f t="shared" si="5"/>
        <v>10.5</v>
      </c>
      <c r="AE15" s="27">
        <f>'حضور وانصراف'!AW18</f>
        <v>0</v>
      </c>
      <c r="AF15" s="27">
        <f>'حضور وانصراف'!AX18</f>
        <v>0</v>
      </c>
      <c r="AG15" s="27">
        <f>'حضور وانصراف'!AS18</f>
        <v>0</v>
      </c>
      <c r="AH15" s="27">
        <f>'حضور وانصراف'!AT18</f>
        <v>0</v>
      </c>
    </row>
    <row r="16" spans="1:34" ht="18.75" thickBot="1" x14ac:dyDescent="0.25">
      <c r="A16" s="24">
        <f>'حضور وانصراف'!D19</f>
        <v>4</v>
      </c>
      <c r="B16" s="24">
        <f>'حضور وانصراف'!E19</f>
        <v>187</v>
      </c>
      <c r="C16" s="24" t="str">
        <f>'حضور وانصراف'!F19</f>
        <v>محمد عبدالرازق محمد عبدالرازق</v>
      </c>
      <c r="D16" s="24" t="str">
        <f>'حضور وانصراف'!G19</f>
        <v>عجان</v>
      </c>
      <c r="E16" s="24">
        <f>COUNTIF('حضور وانصراف'!H19:AL19,"ح")+COUNTIF('حضور وانصراف'!H19:AL19,"&lt;0")+COUNTIF('حضور وانصراف'!H19:AL19,"&gt;0")</f>
        <v>10</v>
      </c>
      <c r="F16" s="88">
        <f t="shared" si="0"/>
        <v>-16.333333333333336</v>
      </c>
      <c r="G16" s="25">
        <f>COUNTIF('حضور وانصراف'!H19:AL19,"غ ب")</f>
        <v>0</v>
      </c>
      <c r="H16" s="25">
        <f>COUNTIF('حضور وانصراف'!H19:AL19,"إعتيادى")</f>
        <v>0</v>
      </c>
      <c r="I16" s="25">
        <f>COUNTIF('حضور وانصراف'!I19:AQ19,"1/2إعتيادى")</f>
        <v>0</v>
      </c>
      <c r="J16" s="25">
        <f>COUNTIF('حضور وانصراف'!H19:AL19,"عارضه")</f>
        <v>0</v>
      </c>
      <c r="K16" s="25">
        <f>COUNTIF('حضور وانصراف'!I19:AQ19,"1/2عارضه")</f>
        <v>0</v>
      </c>
      <c r="L16" s="25">
        <f>COUNTIF('حضور وانصراف'!H19:AL19,"بدون اجر")</f>
        <v>0</v>
      </c>
      <c r="M16" s="25">
        <f>COUNTIF('حضور وانصراف'!H19:AL19,"1/2بدون")</f>
        <v>0</v>
      </c>
      <c r="N16" s="25">
        <f>COUNTIF('حضور وانصراف'!H19:AL19,"إذن 1")</f>
        <v>0</v>
      </c>
      <c r="O16" s="25">
        <f>COUNTIF('حضور وانصراف'!H19:AL19,"إذن 2")</f>
        <v>0</v>
      </c>
      <c r="P16" s="25">
        <f>COUNTIF('حضور وانصراف'!H19:AL19,"م")</f>
        <v>0</v>
      </c>
      <c r="Q16" s="25">
        <f>COUNTIF('حضور وانصراف'!H19:AL19,"مرضى")</f>
        <v>0</v>
      </c>
      <c r="R16" s="25">
        <f t="shared" si="1"/>
        <v>1.6666666666666667</v>
      </c>
      <c r="S16" s="25">
        <f>COUNTIF('حضور وانصراف'!H19:AL19,"&gt;0")</f>
        <v>0</v>
      </c>
      <c r="T16" s="25">
        <f>SUMIF('حضور وانصراف'!H19:AL19,"&gt;0")</f>
        <v>0</v>
      </c>
      <c r="U16" s="26">
        <f t="shared" si="2"/>
        <v>0</v>
      </c>
      <c r="V16" s="25">
        <f>COUNTIF('حضور وانصراف'!H19:AL19,"&lt;0")</f>
        <v>0</v>
      </c>
      <c r="W16" s="25">
        <f>-SUMIF('حضور وانصراف'!H19:AL19,"&lt;0")</f>
        <v>0</v>
      </c>
      <c r="X16" s="26">
        <f t="shared" si="3"/>
        <v>0</v>
      </c>
      <c r="Y16" s="88">
        <f t="shared" si="4"/>
        <v>-16.333333333333336</v>
      </c>
      <c r="Z16" s="27">
        <f>'حضور وانصراف'!AP19</f>
        <v>0</v>
      </c>
      <c r="AA16" s="27">
        <f>'حضور وانصراف'!AO19</f>
        <v>0</v>
      </c>
      <c r="AB16" s="27">
        <f>'حضور وانصراف'!AQ19</f>
        <v>0</v>
      </c>
      <c r="AC16" s="27">
        <f>'حضور وانصراف'!AR19</f>
        <v>0</v>
      </c>
      <c r="AD16" s="28">
        <f t="shared" si="5"/>
        <v>11.666666666666666</v>
      </c>
      <c r="AE16" s="27">
        <f>'حضور وانصراف'!AW19</f>
        <v>0</v>
      </c>
      <c r="AF16" s="27">
        <f>'حضور وانصراف'!AX19</f>
        <v>0</v>
      </c>
      <c r="AG16" s="27">
        <f>'حضور وانصراف'!AS19</f>
        <v>0</v>
      </c>
      <c r="AH16" s="27">
        <f>'حضور وانصراف'!AT19</f>
        <v>1</v>
      </c>
    </row>
    <row r="17" spans="1:34" ht="18.75" thickBot="1" x14ac:dyDescent="0.25">
      <c r="A17" s="24">
        <f>'حضور وانصراف'!D20</f>
        <v>5</v>
      </c>
      <c r="B17" s="24">
        <f>'حضور وانصراف'!E20</f>
        <v>182</v>
      </c>
      <c r="C17" s="24" t="str">
        <f>'حضور وانصراف'!F20</f>
        <v>سلامه ابراهيم عبدالحميد سلامه</v>
      </c>
      <c r="D17" s="24" t="str">
        <f>'حضور وانصراف'!G20</f>
        <v>مساعد مشرف وردية</v>
      </c>
      <c r="E17" s="24">
        <f>COUNTIF('حضور وانصراف'!H20:AL20,"ح")+COUNTIF('حضور وانصراف'!H20:AL20,"&lt;0")+COUNTIF('حضور وانصراف'!H20:AL20,"&gt;0")</f>
        <v>8</v>
      </c>
      <c r="F17" s="88">
        <f t="shared" si="0"/>
        <v>-18.666666666666664</v>
      </c>
      <c r="G17" s="25">
        <f>COUNTIF('حضور وانصراف'!H20:AL20,"غ ب")</f>
        <v>0</v>
      </c>
      <c r="H17" s="25">
        <f>COUNTIF('حضور وانصراف'!H20:AL20,"إعتيادى")</f>
        <v>0</v>
      </c>
      <c r="I17" s="25">
        <f>COUNTIF('حضور وانصراف'!I20:AQ20,"1/2إعتيادى")</f>
        <v>0</v>
      </c>
      <c r="J17" s="25">
        <f>COUNTIF('حضور وانصراف'!H20:AL20,"عارضه")</f>
        <v>0</v>
      </c>
      <c r="K17" s="25">
        <f>COUNTIF('حضور وانصراف'!I20:AQ20,"1/2عارضه")</f>
        <v>0</v>
      </c>
      <c r="L17" s="25">
        <f>COUNTIF('حضور وانصراف'!H20:AL20,"بدون اجر")</f>
        <v>0</v>
      </c>
      <c r="M17" s="25">
        <f>COUNTIF('حضور وانصراف'!H20:AL20,"1/2بدون")</f>
        <v>0</v>
      </c>
      <c r="N17" s="25">
        <f>COUNTIF('حضور وانصراف'!H20:AL20,"إذن 1")</f>
        <v>0</v>
      </c>
      <c r="O17" s="25">
        <f>COUNTIF('حضور وانصراف'!H20:AL20,"إذن 2")</f>
        <v>0</v>
      </c>
      <c r="P17" s="25">
        <f>COUNTIF('حضور وانصراف'!H20:AL20,"م")</f>
        <v>0</v>
      </c>
      <c r="Q17" s="25">
        <f>COUNTIF('حضور وانصراف'!H20:AL20,"مرضى")</f>
        <v>0</v>
      </c>
      <c r="R17" s="25">
        <f t="shared" si="1"/>
        <v>1.3333333333333333</v>
      </c>
      <c r="S17" s="25">
        <f>COUNTIF('حضور وانصراف'!H20:AL20,"&gt;0")</f>
        <v>0</v>
      </c>
      <c r="T17" s="25">
        <f>SUMIF('حضور وانصراف'!H20:AL20,"&gt;0")</f>
        <v>0</v>
      </c>
      <c r="U17" s="26">
        <f t="shared" si="2"/>
        <v>0</v>
      </c>
      <c r="V17" s="25">
        <f>COUNTIF('حضور وانصراف'!H20:AL20,"&lt;0")</f>
        <v>0</v>
      </c>
      <c r="W17" s="25">
        <f>-SUMIF('حضور وانصراف'!H20:AL20,"&lt;0")</f>
        <v>0</v>
      </c>
      <c r="X17" s="26">
        <f t="shared" si="3"/>
        <v>0</v>
      </c>
      <c r="Y17" s="88">
        <f t="shared" si="4"/>
        <v>-18.666666666666664</v>
      </c>
      <c r="Z17" s="27">
        <f>'حضور وانصراف'!AP20</f>
        <v>0</v>
      </c>
      <c r="AA17" s="27">
        <f>'حضور وانصراف'!AO20</f>
        <v>0</v>
      </c>
      <c r="AB17" s="27">
        <f>'حضور وانصراف'!AQ20</f>
        <v>0</v>
      </c>
      <c r="AC17" s="27">
        <f>'حضور وانصراف'!AR20</f>
        <v>0</v>
      </c>
      <c r="AD17" s="28">
        <f t="shared" si="5"/>
        <v>9.3333333333333339</v>
      </c>
      <c r="AE17" s="27">
        <f>'حضور وانصراف'!AW20</f>
        <v>0</v>
      </c>
      <c r="AF17" s="27">
        <f>'حضور وانصراف'!AX20</f>
        <v>0</v>
      </c>
      <c r="AG17" s="27">
        <f>'حضور وانصراف'!AS20</f>
        <v>0</v>
      </c>
      <c r="AH17" s="27">
        <f>'حضور وانصراف'!AT20</f>
        <v>0.25</v>
      </c>
    </row>
    <row r="18" spans="1:34" ht="18.75" thickBot="1" x14ac:dyDescent="0.25">
      <c r="A18" s="24">
        <f>'حضور وانصراف'!D21</f>
        <v>6</v>
      </c>
      <c r="B18" s="24">
        <f>'حضور وانصراف'!E21</f>
        <v>180</v>
      </c>
      <c r="C18" s="24" t="str">
        <f>'حضور وانصراف'!F21</f>
        <v>صبحى سامى عبداللطيف سيد احمد حتيته</v>
      </c>
      <c r="D18" s="24" t="str">
        <f>'حضور وانصراف'!G21</f>
        <v>مدير الوردية الصباحية</v>
      </c>
      <c r="E18" s="24">
        <f>COUNTIF('حضور وانصراف'!H21:AL21,"ح")+COUNTIF('حضور وانصراف'!H21:AL21,"&lt;0")+COUNTIF('حضور وانصراف'!H21:AL21,"&gt;0")</f>
        <v>10</v>
      </c>
      <c r="F18" s="88">
        <f t="shared" si="0"/>
        <v>-16.333333333333336</v>
      </c>
      <c r="G18" s="25">
        <f>COUNTIF('حضور وانصراف'!H21:AL21,"غ ب")</f>
        <v>0</v>
      </c>
      <c r="H18" s="25">
        <f>COUNTIF('حضور وانصراف'!H21:AL21,"إعتيادى")</f>
        <v>0</v>
      </c>
      <c r="I18" s="25">
        <f>COUNTIF('حضور وانصراف'!I21:AQ21,"1/2إعتيادى")</f>
        <v>0</v>
      </c>
      <c r="J18" s="25">
        <f>COUNTIF('حضور وانصراف'!H21:AL21,"عارضه")</f>
        <v>0</v>
      </c>
      <c r="K18" s="25">
        <f>COUNTIF('حضور وانصراف'!I21:AQ21,"1/2عارضه")</f>
        <v>0</v>
      </c>
      <c r="L18" s="25">
        <f>COUNTIF('حضور وانصراف'!H21:AL21,"بدون اجر")</f>
        <v>0</v>
      </c>
      <c r="M18" s="25">
        <f>COUNTIF('حضور وانصراف'!H21:AL21,"1/2بدون")</f>
        <v>0</v>
      </c>
      <c r="N18" s="25">
        <f>COUNTIF('حضور وانصراف'!H21:AL21,"إذن 1")</f>
        <v>0</v>
      </c>
      <c r="O18" s="25">
        <f>COUNTIF('حضور وانصراف'!H21:AL21,"إذن 2")</f>
        <v>0</v>
      </c>
      <c r="P18" s="25">
        <f>COUNTIF('حضور وانصراف'!H21:AL21,"م")</f>
        <v>0</v>
      </c>
      <c r="Q18" s="25">
        <f>COUNTIF('حضور وانصراف'!H21:AL21,"مرضى")</f>
        <v>0</v>
      </c>
      <c r="R18" s="25">
        <f t="shared" si="1"/>
        <v>1.6666666666666667</v>
      </c>
      <c r="S18" s="25">
        <f>COUNTIF('حضور وانصراف'!H21:AL21,"&gt;0")</f>
        <v>2</v>
      </c>
      <c r="T18" s="25">
        <f>SUMIF('حضور وانصراف'!H21:AL21,"&gt;0")</f>
        <v>110</v>
      </c>
      <c r="U18" s="26">
        <f t="shared" si="2"/>
        <v>0.22916666666666666</v>
      </c>
      <c r="V18" s="25">
        <f>COUNTIF('حضور وانصراف'!H21:AL21,"&lt;0")</f>
        <v>0</v>
      </c>
      <c r="W18" s="25">
        <f>-SUMIF('حضور وانصراف'!H21:AL21,"&lt;0")</f>
        <v>0</v>
      </c>
      <c r="X18" s="26">
        <f t="shared" si="3"/>
        <v>0</v>
      </c>
      <c r="Y18" s="88">
        <f t="shared" si="4"/>
        <v>-16.333333333333336</v>
      </c>
      <c r="Z18" s="27">
        <f>'حضور وانصراف'!AP21</f>
        <v>0</v>
      </c>
      <c r="AA18" s="27">
        <f>'حضور وانصراف'!AO21</f>
        <v>0</v>
      </c>
      <c r="AB18" s="27">
        <f>'حضور وانصراف'!AQ21</f>
        <v>0</v>
      </c>
      <c r="AC18" s="27">
        <f>'حضور وانصراف'!AR21</f>
        <v>0</v>
      </c>
      <c r="AD18" s="28">
        <f t="shared" si="5"/>
        <v>11.895833333333332</v>
      </c>
      <c r="AE18" s="27">
        <f>'حضور وانصراف'!AW21</f>
        <v>0</v>
      </c>
      <c r="AF18" s="27">
        <f>'حضور وانصراف'!AX21</f>
        <v>0</v>
      </c>
      <c r="AG18" s="27">
        <f>'حضور وانصراف'!AS21</f>
        <v>0</v>
      </c>
      <c r="AH18" s="27">
        <f>'حضور وانصراف'!AT21</f>
        <v>0</v>
      </c>
    </row>
    <row r="19" spans="1:34" ht="18.75" thickBot="1" x14ac:dyDescent="0.25">
      <c r="A19" s="24">
        <f>'حضور وانصراف'!D22</f>
        <v>7</v>
      </c>
      <c r="B19" s="24">
        <f>'حضور وانصراف'!E22</f>
        <v>184</v>
      </c>
      <c r="C19" s="24" t="str">
        <f>'حضور وانصراف'!F22</f>
        <v>وليد ابراهيم محمد مدبولى عبيد</v>
      </c>
      <c r="D19" s="24" t="str">
        <f>'حضور وانصراف'!G22</f>
        <v>عامل انتاج</v>
      </c>
      <c r="E19" s="24">
        <f>COUNTIF('حضور وانصراف'!H22:AL22,"ح")+COUNTIF('حضور وانصراف'!H22:AL22,"&lt;0")+COUNTIF('حضور وانصراف'!H22:AL22,"&gt;0")</f>
        <v>10</v>
      </c>
      <c r="F19" s="88">
        <f t="shared" si="0"/>
        <v>-16.333333333333336</v>
      </c>
      <c r="G19" s="25">
        <f>COUNTIF('حضور وانصراف'!H22:AL22,"غ ب")</f>
        <v>0</v>
      </c>
      <c r="H19" s="25">
        <f>COUNTIF('حضور وانصراف'!H22:AL22,"إعتيادى")</f>
        <v>0</v>
      </c>
      <c r="I19" s="25">
        <f>COUNTIF('حضور وانصراف'!I22:AQ22,"1/2إعتيادى")</f>
        <v>0</v>
      </c>
      <c r="J19" s="25">
        <f>COUNTIF('حضور وانصراف'!H22:AL22,"عارضه")</f>
        <v>0</v>
      </c>
      <c r="K19" s="25">
        <f>COUNTIF('حضور وانصراف'!I22:AQ22,"1/2عارضه")</f>
        <v>0</v>
      </c>
      <c r="L19" s="25">
        <f>COUNTIF('حضور وانصراف'!H22:AL22,"بدون اجر")</f>
        <v>0</v>
      </c>
      <c r="M19" s="25">
        <f>COUNTIF('حضور وانصراف'!H22:AL22,"1/2بدون")</f>
        <v>0</v>
      </c>
      <c r="N19" s="25">
        <f>COUNTIF('حضور وانصراف'!H22:AL22,"إذن 1")</f>
        <v>0</v>
      </c>
      <c r="O19" s="25">
        <f>COUNTIF('حضور وانصراف'!H22:AL22,"إذن 2")</f>
        <v>0</v>
      </c>
      <c r="P19" s="25">
        <f>COUNTIF('حضور وانصراف'!H22:AL22,"م")</f>
        <v>0</v>
      </c>
      <c r="Q19" s="25">
        <f>COUNTIF('حضور وانصراف'!H22:AL22,"مرضى")</f>
        <v>0</v>
      </c>
      <c r="R19" s="25">
        <f t="shared" si="1"/>
        <v>1.6666666666666667</v>
      </c>
      <c r="S19" s="25">
        <f>COUNTIF('حضور وانصراف'!H22:AL22,"&gt;0")</f>
        <v>0</v>
      </c>
      <c r="T19" s="25">
        <f>SUMIF('حضور وانصراف'!H22:AL22,"&gt;0")</f>
        <v>0</v>
      </c>
      <c r="U19" s="26">
        <f t="shared" si="2"/>
        <v>0</v>
      </c>
      <c r="V19" s="25">
        <f>COUNTIF('حضور وانصراف'!H22:AL22,"&lt;0")</f>
        <v>0</v>
      </c>
      <c r="W19" s="25">
        <f>-SUMIF('حضور وانصراف'!H22:AL22,"&lt;0")</f>
        <v>0</v>
      </c>
      <c r="X19" s="26">
        <f t="shared" si="3"/>
        <v>0</v>
      </c>
      <c r="Y19" s="88">
        <f t="shared" si="4"/>
        <v>-16.333333333333336</v>
      </c>
      <c r="Z19" s="27">
        <f>'حضور وانصراف'!AP22</f>
        <v>0</v>
      </c>
      <c r="AA19" s="27">
        <f>'حضور وانصراف'!AO22</f>
        <v>0</v>
      </c>
      <c r="AB19" s="27">
        <f>'حضور وانصراف'!AQ22</f>
        <v>0</v>
      </c>
      <c r="AC19" s="27">
        <f>'حضور وانصراف'!AR22</f>
        <v>0</v>
      </c>
      <c r="AD19" s="28">
        <f t="shared" si="5"/>
        <v>11.666666666666666</v>
      </c>
      <c r="AE19" s="27">
        <f>'حضور وانصراف'!AW22</f>
        <v>0</v>
      </c>
      <c r="AF19" s="27">
        <f>'حضور وانصراف'!AX22</f>
        <v>0</v>
      </c>
      <c r="AG19" s="27">
        <f>'حضور وانصراف'!AS22</f>
        <v>0</v>
      </c>
      <c r="AH19" s="27">
        <f>'حضور وانصراف'!AT22</f>
        <v>1.25</v>
      </c>
    </row>
    <row r="20" spans="1:34" ht="18.75" thickBot="1" x14ac:dyDescent="0.25">
      <c r="A20" s="24">
        <f>'حضور وانصراف'!D23</f>
        <v>8</v>
      </c>
      <c r="B20" s="24">
        <f>'حضور وانصراف'!E23</f>
        <v>189</v>
      </c>
      <c r="C20" s="24" t="str">
        <f>'حضور وانصراف'!F23</f>
        <v>اشرف شعبان حسن سيد احمد</v>
      </c>
      <c r="D20" s="24" t="str">
        <f>'حضور وانصراف'!G23</f>
        <v>عجان</v>
      </c>
      <c r="E20" s="24">
        <f>COUNTIF('حضور وانصراف'!H23:AL23,"ح")+COUNTIF('حضور وانصراف'!H23:AL23,"&lt;0")+COUNTIF('حضور وانصراف'!H23:AL23,"&gt;0")</f>
        <v>8</v>
      </c>
      <c r="F20" s="88">
        <f t="shared" si="0"/>
        <v>-18.666666666666664</v>
      </c>
      <c r="G20" s="25">
        <f>COUNTIF('حضور وانصراف'!H23:AL23,"غ ب")</f>
        <v>0</v>
      </c>
      <c r="H20" s="25">
        <f>COUNTIF('حضور وانصراف'!H23:AL23,"إعتيادى")</f>
        <v>0</v>
      </c>
      <c r="I20" s="25">
        <f>COUNTIF('حضور وانصراف'!I23:AQ23,"1/2إعتيادى")</f>
        <v>0</v>
      </c>
      <c r="J20" s="25">
        <f>COUNTIF('حضور وانصراف'!H23:AL23,"عارضه")</f>
        <v>0</v>
      </c>
      <c r="K20" s="25">
        <f>COUNTIF('حضور وانصراف'!I23:AQ23,"1/2عارضه")</f>
        <v>0</v>
      </c>
      <c r="L20" s="25">
        <f>COUNTIF('حضور وانصراف'!H23:AL23,"بدون اجر")</f>
        <v>0</v>
      </c>
      <c r="M20" s="25">
        <f>COUNTIF('حضور وانصراف'!H23:AL23,"1/2بدون")</f>
        <v>0</v>
      </c>
      <c r="N20" s="25">
        <f>COUNTIF('حضور وانصراف'!H23:AL23,"إذن 1")</f>
        <v>0</v>
      </c>
      <c r="O20" s="25">
        <f>COUNTIF('حضور وانصراف'!H23:AL23,"إذن 2")</f>
        <v>0</v>
      </c>
      <c r="P20" s="25">
        <f>COUNTIF('حضور وانصراف'!H23:AL23,"م")</f>
        <v>0</v>
      </c>
      <c r="Q20" s="25">
        <f>COUNTIF('حضور وانصراف'!H23:AL23,"مرضى")</f>
        <v>0</v>
      </c>
      <c r="R20" s="25">
        <f t="shared" si="1"/>
        <v>1.3333333333333333</v>
      </c>
      <c r="S20" s="25">
        <f>COUNTIF('حضور وانصراف'!H23:AL23,"&gt;0")</f>
        <v>0</v>
      </c>
      <c r="T20" s="25">
        <f>SUMIF('حضور وانصراف'!H23:AL23,"&gt;0")</f>
        <v>0</v>
      </c>
      <c r="U20" s="26">
        <f t="shared" si="2"/>
        <v>0</v>
      </c>
      <c r="V20" s="25">
        <f>COUNTIF('حضور وانصراف'!H23:AL23,"&lt;0")</f>
        <v>0</v>
      </c>
      <c r="W20" s="25">
        <f>-SUMIF('حضور وانصراف'!H23:AL23,"&lt;0")</f>
        <v>0</v>
      </c>
      <c r="X20" s="26">
        <f t="shared" si="3"/>
        <v>0</v>
      </c>
      <c r="Y20" s="88">
        <f t="shared" si="4"/>
        <v>-18.666666666666664</v>
      </c>
      <c r="Z20" s="27">
        <f>'حضور وانصراف'!AP23</f>
        <v>0</v>
      </c>
      <c r="AA20" s="27">
        <f>'حضور وانصراف'!AO23</f>
        <v>0</v>
      </c>
      <c r="AB20" s="27">
        <f>'حضور وانصراف'!AQ23</f>
        <v>0</v>
      </c>
      <c r="AC20" s="27">
        <f>'حضور وانصراف'!AR23</f>
        <v>0</v>
      </c>
      <c r="AD20" s="28">
        <f t="shared" si="5"/>
        <v>9.3333333333333339</v>
      </c>
      <c r="AE20" s="27">
        <f>'حضور وانصراف'!AW23</f>
        <v>0</v>
      </c>
      <c r="AF20" s="27">
        <f>'حضور وانصراف'!AX23</f>
        <v>0</v>
      </c>
      <c r="AG20" s="27">
        <f>'حضور وانصراف'!AS23</f>
        <v>0</v>
      </c>
      <c r="AH20" s="27">
        <f>'حضور وانصراف'!AT23</f>
        <v>0</v>
      </c>
    </row>
    <row r="21" spans="1:34" ht="18.75" thickBot="1" x14ac:dyDescent="0.25">
      <c r="A21" s="24">
        <f>'حضور وانصراف'!D24</f>
        <v>9</v>
      </c>
      <c r="B21" s="24">
        <f>'حضور وانصراف'!E24</f>
        <v>190</v>
      </c>
      <c r="C21" s="24" t="str">
        <f>'حضور وانصراف'!F24</f>
        <v>على حسن احمد عزب</v>
      </c>
      <c r="D21" s="24" t="str">
        <f>'حضور وانصراف'!G24</f>
        <v>عامل انتاج</v>
      </c>
      <c r="E21" s="24">
        <f>COUNTIF('حضور وانصراف'!H24:AL24,"ح")+COUNTIF('حضور وانصراف'!H24:AL24,"&lt;0")+COUNTIF('حضور وانصراف'!H24:AL24,"&gt;0")</f>
        <v>10</v>
      </c>
      <c r="F21" s="88">
        <f t="shared" si="0"/>
        <v>-16.333333333333336</v>
      </c>
      <c r="G21" s="25">
        <f>COUNTIF('حضور وانصراف'!H24:AL24,"غ ب")</f>
        <v>0</v>
      </c>
      <c r="H21" s="25">
        <f>COUNTIF('حضور وانصراف'!H24:AL24,"إعتيادى")</f>
        <v>0</v>
      </c>
      <c r="I21" s="25">
        <f>COUNTIF('حضور وانصراف'!I24:AQ24,"1/2إعتيادى")</f>
        <v>0</v>
      </c>
      <c r="J21" s="25">
        <f>COUNTIF('حضور وانصراف'!H24:AL24,"عارضه")</f>
        <v>0</v>
      </c>
      <c r="K21" s="25">
        <f>COUNTIF('حضور وانصراف'!I24:AQ24,"1/2عارضه")</f>
        <v>0</v>
      </c>
      <c r="L21" s="25">
        <f>COUNTIF('حضور وانصراف'!H24:AL24,"بدون اجر")</f>
        <v>0</v>
      </c>
      <c r="M21" s="25">
        <f>COUNTIF('حضور وانصراف'!H24:AL24,"1/2بدون")</f>
        <v>0</v>
      </c>
      <c r="N21" s="25">
        <f>COUNTIF('حضور وانصراف'!H24:AL24,"إذن 1")</f>
        <v>0</v>
      </c>
      <c r="O21" s="25">
        <f>COUNTIF('حضور وانصراف'!H24:AL24,"إذن 2")</f>
        <v>0</v>
      </c>
      <c r="P21" s="25">
        <f>COUNTIF('حضور وانصراف'!H24:AL24,"م")</f>
        <v>0</v>
      </c>
      <c r="Q21" s="25">
        <f>COUNTIF('حضور وانصراف'!H24:AL24,"مرضى")</f>
        <v>0</v>
      </c>
      <c r="R21" s="25">
        <f t="shared" si="1"/>
        <v>1.6666666666666667</v>
      </c>
      <c r="S21" s="25">
        <f>COUNTIF('حضور وانصراف'!H24:AL24,"&gt;0")</f>
        <v>0</v>
      </c>
      <c r="T21" s="25">
        <f>SUMIF('حضور وانصراف'!H24:AL24,"&gt;0")</f>
        <v>0</v>
      </c>
      <c r="U21" s="26">
        <f t="shared" si="2"/>
        <v>0</v>
      </c>
      <c r="V21" s="25">
        <f>COUNTIF('حضور وانصراف'!H24:AL24,"&lt;0")</f>
        <v>0</v>
      </c>
      <c r="W21" s="25">
        <f>-SUMIF('حضور وانصراف'!H24:AL24,"&lt;0")</f>
        <v>0</v>
      </c>
      <c r="X21" s="26">
        <f t="shared" si="3"/>
        <v>0</v>
      </c>
      <c r="Y21" s="88">
        <f t="shared" si="4"/>
        <v>-16.333333333333336</v>
      </c>
      <c r="Z21" s="27">
        <f>'حضور وانصراف'!AP24</f>
        <v>0</v>
      </c>
      <c r="AA21" s="27">
        <f>'حضور وانصراف'!AO24</f>
        <v>0</v>
      </c>
      <c r="AB21" s="27">
        <f>'حضور وانصراف'!AQ24</f>
        <v>0</v>
      </c>
      <c r="AC21" s="27">
        <f>'حضور وانصراف'!AR24</f>
        <v>0</v>
      </c>
      <c r="AD21" s="28">
        <f t="shared" si="5"/>
        <v>11.666666666666666</v>
      </c>
      <c r="AE21" s="27">
        <f>'حضور وانصراف'!AW24</f>
        <v>0</v>
      </c>
      <c r="AF21" s="27">
        <f>'حضور وانصراف'!AX24</f>
        <v>0</v>
      </c>
      <c r="AG21" s="27">
        <f>'حضور وانصراف'!AS24</f>
        <v>0</v>
      </c>
      <c r="AH21" s="27">
        <f>'حضور وانصراف'!AT24</f>
        <v>0</v>
      </c>
    </row>
    <row r="22" spans="1:34" ht="18.75" thickBot="1" x14ac:dyDescent="0.25">
      <c r="A22" s="24">
        <f>'حضور وانصراف'!D25</f>
        <v>10</v>
      </c>
      <c r="B22" s="24">
        <f>'حضور وانصراف'!E25</f>
        <v>191</v>
      </c>
      <c r="C22" s="24" t="str">
        <f>'حضور وانصراف'!F25</f>
        <v>احمد محمد مامون محمد رحيم</v>
      </c>
      <c r="D22" s="24" t="str">
        <f>'حضور وانصراف'!G25</f>
        <v>عامل انتاج</v>
      </c>
      <c r="E22" s="24">
        <f>COUNTIF('حضور وانصراف'!H25:AL25,"ح")+COUNTIF('حضور وانصراف'!H25:AL25,"&lt;0")+COUNTIF('حضور وانصراف'!H25:AL25,"&gt;0")</f>
        <v>5</v>
      </c>
      <c r="F22" s="88">
        <f t="shared" si="0"/>
        <v>-22.166666666666668</v>
      </c>
      <c r="G22" s="25">
        <f>COUNTIF('حضور وانصراف'!H25:AL25,"غ ب")</f>
        <v>0</v>
      </c>
      <c r="H22" s="25">
        <f>COUNTIF('حضور وانصراف'!H25:AL25,"إعتيادى")</f>
        <v>0</v>
      </c>
      <c r="I22" s="25">
        <f>COUNTIF('حضور وانصراف'!I25:AQ25,"1/2إعتيادى")</f>
        <v>0</v>
      </c>
      <c r="J22" s="25">
        <f>COUNTIF('حضور وانصراف'!H25:AL25,"عارضه")</f>
        <v>0</v>
      </c>
      <c r="K22" s="25">
        <f>COUNTIF('حضور وانصراف'!I25:AQ25,"1/2عارضه")</f>
        <v>0</v>
      </c>
      <c r="L22" s="25">
        <f>COUNTIF('حضور وانصراف'!H25:AL25,"بدون اجر")</f>
        <v>0</v>
      </c>
      <c r="M22" s="25">
        <f>COUNTIF('حضور وانصراف'!H25:AL25,"1/2بدون")</f>
        <v>0</v>
      </c>
      <c r="N22" s="25">
        <f>COUNTIF('حضور وانصراف'!H25:AL25,"إذن 1")</f>
        <v>0</v>
      </c>
      <c r="O22" s="25">
        <f>COUNTIF('حضور وانصراف'!H25:AL25,"إذن 2")</f>
        <v>0</v>
      </c>
      <c r="P22" s="25">
        <f>COUNTIF('حضور وانصراف'!H25:AL25,"م")</f>
        <v>0</v>
      </c>
      <c r="Q22" s="25">
        <f>COUNTIF('حضور وانصراف'!H25:AL25,"مرضى")</f>
        <v>0</v>
      </c>
      <c r="R22" s="25">
        <f t="shared" si="1"/>
        <v>0.83333333333333337</v>
      </c>
      <c r="S22" s="25">
        <f>COUNTIF('حضور وانصراف'!H25:AL25,"&gt;0")</f>
        <v>0</v>
      </c>
      <c r="T22" s="25">
        <f>SUMIF('حضور وانصراف'!H25:AL25,"&gt;0")</f>
        <v>0</v>
      </c>
      <c r="U22" s="26">
        <f t="shared" si="2"/>
        <v>0</v>
      </c>
      <c r="V22" s="25">
        <f>COUNTIF('حضور وانصراف'!H25:AL25,"&lt;0")</f>
        <v>0</v>
      </c>
      <c r="W22" s="25">
        <f>-SUMIF('حضور وانصراف'!H25:AL25,"&lt;0")</f>
        <v>0</v>
      </c>
      <c r="X22" s="26">
        <f t="shared" si="3"/>
        <v>0</v>
      </c>
      <c r="Y22" s="88">
        <f t="shared" si="4"/>
        <v>-22.166666666666668</v>
      </c>
      <c r="Z22" s="27">
        <f>'حضور وانصراف'!AP25</f>
        <v>0</v>
      </c>
      <c r="AA22" s="27">
        <f>'حضور وانصراف'!AO25</f>
        <v>0</v>
      </c>
      <c r="AB22" s="27">
        <f>'حضور وانصراف'!AQ25</f>
        <v>0</v>
      </c>
      <c r="AC22" s="27">
        <f>'حضور وانصراف'!AR25</f>
        <v>0</v>
      </c>
      <c r="AD22" s="28">
        <f t="shared" si="5"/>
        <v>5.833333333333333</v>
      </c>
      <c r="AE22" s="27">
        <f>'حضور وانصراف'!AW25</f>
        <v>0</v>
      </c>
      <c r="AF22" s="27">
        <f>'حضور وانصراف'!AX25</f>
        <v>0</v>
      </c>
      <c r="AG22" s="27">
        <f>'حضور وانصراف'!AS25</f>
        <v>0</v>
      </c>
      <c r="AH22" s="27">
        <f>'حضور وانصراف'!AT25</f>
        <v>0</v>
      </c>
    </row>
    <row r="23" spans="1:34" ht="18.75" thickBot="1" x14ac:dyDescent="0.25">
      <c r="A23" s="24">
        <f>'حضور وانصراف'!D26</f>
        <v>11</v>
      </c>
      <c r="B23" s="24">
        <f>'حضور وانصراف'!E26</f>
        <v>237</v>
      </c>
      <c r="C23" s="24" t="str">
        <f>'حضور وانصراف'!F26</f>
        <v>امين سعيد امين على محمد عبده</v>
      </c>
      <c r="D23" s="24" t="str">
        <f>'حضور وانصراف'!G26</f>
        <v>عامل انتاج</v>
      </c>
      <c r="E23" s="24">
        <f>COUNTIF('حضور وانصراف'!H26:AL26,"ح")+COUNTIF('حضور وانصراف'!H26:AL26,"&lt;0")+COUNTIF('حضور وانصراف'!H26:AL26,"&gt;0")</f>
        <v>9</v>
      </c>
      <c r="F23" s="88">
        <f t="shared" si="0"/>
        <v>-17.5</v>
      </c>
      <c r="G23" s="25">
        <f>COUNTIF('حضور وانصراف'!H26:AL26,"غ ب")</f>
        <v>0</v>
      </c>
      <c r="H23" s="25">
        <f>COUNTIF('حضور وانصراف'!H26:AL26,"إعتيادى")</f>
        <v>0</v>
      </c>
      <c r="I23" s="25">
        <f>COUNTIF('حضور وانصراف'!I26:AQ26,"1/2إعتيادى")</f>
        <v>0</v>
      </c>
      <c r="J23" s="25">
        <f>COUNTIF('حضور وانصراف'!H26:AL26,"عارضه")</f>
        <v>0</v>
      </c>
      <c r="K23" s="25">
        <f>COUNTIF('حضور وانصراف'!I26:AQ26,"1/2عارضه")</f>
        <v>0</v>
      </c>
      <c r="L23" s="25">
        <f>COUNTIF('حضور وانصراف'!H26:AL26,"بدون اجر")</f>
        <v>0</v>
      </c>
      <c r="M23" s="25">
        <f>COUNTIF('حضور وانصراف'!H26:AL26,"1/2بدون")</f>
        <v>0</v>
      </c>
      <c r="N23" s="25">
        <f>COUNTIF('حضور وانصراف'!H26:AL26,"إذن 1")</f>
        <v>0</v>
      </c>
      <c r="O23" s="25">
        <f>COUNTIF('حضور وانصراف'!H26:AL26,"إذن 2")</f>
        <v>0</v>
      </c>
      <c r="P23" s="25">
        <f>COUNTIF('حضور وانصراف'!H26:AL26,"م")</f>
        <v>0</v>
      </c>
      <c r="Q23" s="25">
        <f>COUNTIF('حضور وانصراف'!H26:AL26,"مرضى")</f>
        <v>0</v>
      </c>
      <c r="R23" s="25">
        <f t="shared" si="1"/>
        <v>1.5</v>
      </c>
      <c r="S23" s="25">
        <f>COUNTIF('حضور وانصراف'!H26:AL26,"&gt;0")</f>
        <v>2</v>
      </c>
      <c r="T23" s="25">
        <f>SUMIF('حضور وانصراف'!H26:AL26,"&gt;0")</f>
        <v>420</v>
      </c>
      <c r="U23" s="26">
        <f t="shared" si="2"/>
        <v>0.875</v>
      </c>
      <c r="V23" s="25">
        <f>COUNTIF('حضور وانصراف'!H26:AL26,"&lt;0")</f>
        <v>0</v>
      </c>
      <c r="W23" s="25">
        <f>-SUMIF('حضور وانصراف'!H26:AL26,"&lt;0")</f>
        <v>0</v>
      </c>
      <c r="X23" s="26">
        <f t="shared" si="3"/>
        <v>0</v>
      </c>
      <c r="Y23" s="88">
        <f t="shared" si="4"/>
        <v>-17.5</v>
      </c>
      <c r="Z23" s="27">
        <f>'حضور وانصراف'!AP26</f>
        <v>0</v>
      </c>
      <c r="AA23" s="27">
        <f>'حضور وانصراف'!AO26</f>
        <v>0</v>
      </c>
      <c r="AB23" s="27">
        <f>'حضور وانصراف'!AQ26</f>
        <v>0</v>
      </c>
      <c r="AC23" s="27">
        <f>'حضور وانصراف'!AR26</f>
        <v>0</v>
      </c>
      <c r="AD23" s="28">
        <f t="shared" si="5"/>
        <v>11.375</v>
      </c>
      <c r="AE23" s="27">
        <f>'حضور وانصراف'!AW26</f>
        <v>0</v>
      </c>
      <c r="AF23" s="27">
        <f>'حضور وانصراف'!AX26</f>
        <v>0</v>
      </c>
      <c r="AG23" s="27">
        <f>'حضور وانصراف'!AS26</f>
        <v>0</v>
      </c>
      <c r="AH23" s="27">
        <f>'حضور وانصراف'!AT26</f>
        <v>1</v>
      </c>
    </row>
    <row r="24" spans="1:34" ht="18.75" thickBot="1" x14ac:dyDescent="0.25">
      <c r="A24" s="24">
        <f>'حضور وانصراف'!D27</f>
        <v>12</v>
      </c>
      <c r="B24" s="24">
        <f>'حضور وانصراف'!E27</f>
        <v>585</v>
      </c>
      <c r="C24" s="24" t="str">
        <f>'حضور وانصراف'!F27</f>
        <v>بدر عبدالمقصود عتابى عبدالمقصود</v>
      </c>
      <c r="D24" s="24" t="str">
        <f>'حضور وانصراف'!G27</f>
        <v>عامل انتاج</v>
      </c>
      <c r="E24" s="24">
        <f>COUNTIF('حضور وانصراف'!H27:AL27,"ح")+COUNTIF('حضور وانصراف'!H27:AL27,"&lt;0")+COUNTIF('حضور وانصراف'!H27:AL27,"&gt;0")</f>
        <v>8</v>
      </c>
      <c r="F24" s="88">
        <f t="shared" si="0"/>
        <v>-18.666666666666664</v>
      </c>
      <c r="G24" s="25">
        <f>COUNTIF('حضور وانصراف'!H27:AL27,"غ ب")</f>
        <v>0</v>
      </c>
      <c r="H24" s="25">
        <f>COUNTIF('حضور وانصراف'!H27:AL27,"إعتيادى")</f>
        <v>0</v>
      </c>
      <c r="I24" s="25">
        <f>COUNTIF('حضور وانصراف'!I27:AQ27,"1/2إعتيادى")</f>
        <v>0</v>
      </c>
      <c r="J24" s="25">
        <f>COUNTIF('حضور وانصراف'!H27:AL27,"عارضه")</f>
        <v>0</v>
      </c>
      <c r="K24" s="25">
        <f>COUNTIF('حضور وانصراف'!I27:AQ27,"1/2عارضه")</f>
        <v>0</v>
      </c>
      <c r="L24" s="25">
        <f>COUNTIF('حضور وانصراف'!H27:AL27,"بدون اجر")</f>
        <v>0</v>
      </c>
      <c r="M24" s="25">
        <f>COUNTIF('حضور وانصراف'!H27:AL27,"1/2بدون")</f>
        <v>0</v>
      </c>
      <c r="N24" s="25">
        <f>COUNTIF('حضور وانصراف'!H27:AL27,"إذن 1")</f>
        <v>0</v>
      </c>
      <c r="O24" s="25">
        <f>COUNTIF('حضور وانصراف'!H27:AL27,"إذن 2")</f>
        <v>0</v>
      </c>
      <c r="P24" s="25">
        <f>COUNTIF('حضور وانصراف'!H27:AL27,"م")</f>
        <v>0</v>
      </c>
      <c r="Q24" s="25">
        <f>COUNTIF('حضور وانصراف'!H27:AL27,"مرضى")</f>
        <v>0</v>
      </c>
      <c r="R24" s="25">
        <f t="shared" si="1"/>
        <v>1.3333333333333333</v>
      </c>
      <c r="S24" s="25">
        <f>COUNTIF('حضور وانصراف'!H27:AL27,"&gt;0")</f>
        <v>0</v>
      </c>
      <c r="T24" s="25">
        <f>SUMIF('حضور وانصراف'!H27:AL27,"&gt;0")</f>
        <v>0</v>
      </c>
      <c r="U24" s="26">
        <f t="shared" si="2"/>
        <v>0</v>
      </c>
      <c r="V24" s="25">
        <f>COUNTIF('حضور وانصراف'!H27:AL27,"&lt;0")</f>
        <v>0</v>
      </c>
      <c r="W24" s="25">
        <f>-SUMIF('حضور وانصراف'!H27:AL27,"&lt;0")</f>
        <v>0</v>
      </c>
      <c r="X24" s="26">
        <f t="shared" si="3"/>
        <v>0</v>
      </c>
      <c r="Y24" s="88">
        <f t="shared" si="4"/>
        <v>-18.666666666666664</v>
      </c>
      <c r="Z24" s="27">
        <f>'حضور وانصراف'!AP27</f>
        <v>0</v>
      </c>
      <c r="AA24" s="27">
        <f>'حضور وانصراف'!AO27</f>
        <v>0</v>
      </c>
      <c r="AB24" s="27">
        <f>'حضور وانصراف'!AQ27</f>
        <v>0</v>
      </c>
      <c r="AC24" s="27">
        <f>'حضور وانصراف'!AR27</f>
        <v>0</v>
      </c>
      <c r="AD24" s="28">
        <f t="shared" si="5"/>
        <v>9.3333333333333339</v>
      </c>
      <c r="AE24" s="27">
        <f>'حضور وانصراف'!AW27</f>
        <v>0</v>
      </c>
      <c r="AF24" s="27">
        <f>'حضور وانصراف'!AX27</f>
        <v>0</v>
      </c>
      <c r="AG24" s="27">
        <f>'حضور وانصراف'!AS27</f>
        <v>0</v>
      </c>
      <c r="AH24" s="27">
        <f>'حضور وانصراف'!AT27</f>
        <v>0</v>
      </c>
    </row>
    <row r="25" spans="1:34" ht="18.75" thickBot="1" x14ac:dyDescent="0.25">
      <c r="A25" s="24">
        <f>'حضور وانصراف'!D28</f>
        <v>13</v>
      </c>
      <c r="B25" s="24">
        <f>'حضور وانصراف'!E28</f>
        <v>194</v>
      </c>
      <c r="C25" s="24" t="str">
        <f>'حضور وانصراف'!F28</f>
        <v>محمد فوزى حمزه محمود عبدالسلام</v>
      </c>
      <c r="D25" s="24" t="str">
        <f>'حضور وانصراف'!G28</f>
        <v>عجان</v>
      </c>
      <c r="E25" s="24">
        <f>COUNTIF('حضور وانصراف'!H28:AL28,"ح")+COUNTIF('حضور وانصراف'!H28:AL28,"&lt;0")+COUNTIF('حضور وانصراف'!H28:AL28,"&gt;0")</f>
        <v>1</v>
      </c>
      <c r="F25" s="88">
        <f t="shared" si="0"/>
        <v>-26.833333333333332</v>
      </c>
      <c r="G25" s="25">
        <f>COUNTIF('حضور وانصراف'!H28:AL28,"غ ب")</f>
        <v>0</v>
      </c>
      <c r="H25" s="25">
        <f>COUNTIF('حضور وانصراف'!H28:AL28,"إعتيادى")</f>
        <v>0</v>
      </c>
      <c r="I25" s="25">
        <f>COUNTIF('حضور وانصراف'!I28:AQ28,"1/2إعتيادى")</f>
        <v>0</v>
      </c>
      <c r="J25" s="25">
        <f>COUNTIF('حضور وانصراف'!H28:AL28,"عارضه")</f>
        <v>0</v>
      </c>
      <c r="K25" s="25">
        <f>COUNTIF('حضور وانصراف'!I28:AQ28,"1/2عارضه")</f>
        <v>0</v>
      </c>
      <c r="L25" s="25">
        <f>COUNTIF('حضور وانصراف'!H28:AL28,"بدون اجر")</f>
        <v>0</v>
      </c>
      <c r="M25" s="25">
        <f>COUNTIF('حضور وانصراف'!H28:AL28,"1/2بدون")</f>
        <v>0</v>
      </c>
      <c r="N25" s="25">
        <f>COUNTIF('حضور وانصراف'!H28:AL28,"إذن 1")</f>
        <v>0</v>
      </c>
      <c r="O25" s="25">
        <f>COUNTIF('حضور وانصراف'!H28:AL28,"إذن 2")</f>
        <v>0</v>
      </c>
      <c r="P25" s="25">
        <f>COUNTIF('حضور وانصراف'!H28:AL28,"م")</f>
        <v>0</v>
      </c>
      <c r="Q25" s="25">
        <f>COUNTIF('حضور وانصراف'!H28:AL28,"مرضى")</f>
        <v>0</v>
      </c>
      <c r="R25" s="25">
        <f t="shared" si="1"/>
        <v>0.16666666666666666</v>
      </c>
      <c r="S25" s="25">
        <f>COUNTIF('حضور وانصراف'!H28:AL28,"&gt;0")</f>
        <v>0</v>
      </c>
      <c r="T25" s="25">
        <f>SUMIF('حضور وانصراف'!H28:AL28,"&gt;0")</f>
        <v>0</v>
      </c>
      <c r="U25" s="26">
        <f t="shared" si="2"/>
        <v>0</v>
      </c>
      <c r="V25" s="25">
        <f>COUNTIF('حضور وانصراف'!H28:AL28,"&lt;0")</f>
        <v>0</v>
      </c>
      <c r="W25" s="25">
        <f>-SUMIF('حضور وانصراف'!H28:AL28,"&lt;0")</f>
        <v>0</v>
      </c>
      <c r="X25" s="26">
        <f t="shared" si="3"/>
        <v>0</v>
      </c>
      <c r="Y25" s="88">
        <f t="shared" si="4"/>
        <v>-26.833333333333332</v>
      </c>
      <c r="Z25" s="27">
        <f>'حضور وانصراف'!AP28</f>
        <v>0</v>
      </c>
      <c r="AA25" s="27">
        <f>'حضور وانصراف'!AO28</f>
        <v>0</v>
      </c>
      <c r="AB25" s="27">
        <f>'حضور وانصراف'!AQ28</f>
        <v>0</v>
      </c>
      <c r="AC25" s="27">
        <f>'حضور وانصراف'!AR28</f>
        <v>0</v>
      </c>
      <c r="AD25" s="28">
        <f t="shared" si="5"/>
        <v>1.1666666666666667</v>
      </c>
      <c r="AE25" s="27">
        <f>'حضور وانصراف'!AW28</f>
        <v>0</v>
      </c>
      <c r="AF25" s="27">
        <f>'حضور وانصراف'!AX28</f>
        <v>0</v>
      </c>
      <c r="AG25" s="27">
        <f>'حضور وانصراف'!AS28</f>
        <v>0</v>
      </c>
      <c r="AH25" s="27">
        <f>'حضور وانصراف'!AT28</f>
        <v>0</v>
      </c>
    </row>
    <row r="26" spans="1:34" ht="18.75" thickBot="1" x14ac:dyDescent="0.25">
      <c r="A26" s="24">
        <f>'حضور وانصراف'!D29</f>
        <v>14</v>
      </c>
      <c r="B26" s="24">
        <f>'حضور وانصراف'!E29</f>
        <v>197</v>
      </c>
      <c r="C26" s="24" t="str">
        <f>'حضور وانصراف'!F29</f>
        <v>محمود رضا حلمى على حبيب</v>
      </c>
      <c r="D26" s="24" t="str">
        <f>'حضور وانصراف'!G29</f>
        <v>عامل انتاج</v>
      </c>
      <c r="E26" s="24">
        <f>COUNTIF('حضور وانصراف'!H29:AL29,"ح")+COUNTIF('حضور وانصراف'!H29:AL29,"&lt;0")+COUNTIF('حضور وانصراف'!H29:AL29,"&gt;0")</f>
        <v>9</v>
      </c>
      <c r="F26" s="88">
        <f t="shared" si="0"/>
        <v>-17.5</v>
      </c>
      <c r="G26" s="25">
        <f>COUNTIF('حضور وانصراف'!H29:AL29,"غ ب")</f>
        <v>0</v>
      </c>
      <c r="H26" s="25">
        <f>COUNTIF('حضور وانصراف'!H29:AL29,"إعتيادى")</f>
        <v>0</v>
      </c>
      <c r="I26" s="25">
        <f>COUNTIF('حضور وانصراف'!I29:AQ29,"1/2إعتيادى")</f>
        <v>0</v>
      </c>
      <c r="J26" s="25">
        <f>COUNTIF('حضور وانصراف'!H29:AL29,"عارضه")</f>
        <v>0</v>
      </c>
      <c r="K26" s="25">
        <f>COUNTIF('حضور وانصراف'!I29:AQ29,"1/2عارضه")</f>
        <v>0</v>
      </c>
      <c r="L26" s="25">
        <f>COUNTIF('حضور وانصراف'!H29:AL29,"بدون اجر")</f>
        <v>0</v>
      </c>
      <c r="M26" s="25">
        <f>COUNTIF('حضور وانصراف'!H29:AL29,"1/2بدون")</f>
        <v>0</v>
      </c>
      <c r="N26" s="25">
        <f>COUNTIF('حضور وانصراف'!H29:AL29,"إذن 1")</f>
        <v>0</v>
      </c>
      <c r="O26" s="25">
        <f>COUNTIF('حضور وانصراف'!H29:AL29,"إذن 2")</f>
        <v>0</v>
      </c>
      <c r="P26" s="25">
        <f>COUNTIF('حضور وانصراف'!H29:AL29,"م")</f>
        <v>0</v>
      </c>
      <c r="Q26" s="25">
        <f>COUNTIF('حضور وانصراف'!H29:AL29,"مرضى")</f>
        <v>0</v>
      </c>
      <c r="R26" s="25">
        <f t="shared" si="1"/>
        <v>1.5</v>
      </c>
      <c r="S26" s="25">
        <f>COUNTIF('حضور وانصراف'!H29:AL29,"&gt;0")</f>
        <v>0</v>
      </c>
      <c r="T26" s="25">
        <f>SUMIF('حضور وانصراف'!H29:AL29,"&gt;0")</f>
        <v>0</v>
      </c>
      <c r="U26" s="26">
        <f t="shared" si="2"/>
        <v>0</v>
      </c>
      <c r="V26" s="25">
        <f>COUNTIF('حضور وانصراف'!H29:AL29,"&lt;0")</f>
        <v>0</v>
      </c>
      <c r="W26" s="25">
        <f>-SUMIF('حضور وانصراف'!H29:AL29,"&lt;0")</f>
        <v>0</v>
      </c>
      <c r="X26" s="26">
        <f t="shared" si="3"/>
        <v>0</v>
      </c>
      <c r="Y26" s="88">
        <f t="shared" si="4"/>
        <v>-17.5</v>
      </c>
      <c r="Z26" s="27">
        <f>'حضور وانصراف'!AP29</f>
        <v>0</v>
      </c>
      <c r="AA26" s="27">
        <f>'حضور وانصراف'!AO29</f>
        <v>0</v>
      </c>
      <c r="AB26" s="27">
        <f>'حضور وانصراف'!AQ29</f>
        <v>0</v>
      </c>
      <c r="AC26" s="27">
        <f>'حضور وانصراف'!AR29</f>
        <v>0</v>
      </c>
      <c r="AD26" s="28">
        <f t="shared" si="5"/>
        <v>10.5</v>
      </c>
      <c r="AE26" s="27">
        <f>'حضور وانصراف'!AW29</f>
        <v>0</v>
      </c>
      <c r="AF26" s="27">
        <f>'حضور وانصراف'!AX29</f>
        <v>0</v>
      </c>
      <c r="AG26" s="27">
        <f>'حضور وانصراف'!AS29</f>
        <v>0</v>
      </c>
      <c r="AH26" s="27">
        <f>'حضور وانصراف'!AT29</f>
        <v>0</v>
      </c>
    </row>
    <row r="27" spans="1:34" ht="18.75" thickBot="1" x14ac:dyDescent="0.25">
      <c r="A27" s="24">
        <f>'حضور وانصراف'!D30</f>
        <v>15</v>
      </c>
      <c r="B27" s="24" t="str">
        <f>'حضور وانصراف'!E30</f>
        <v>الراتب متوقف</v>
      </c>
      <c r="C27" s="24" t="str">
        <f>'حضور وانصراف'!F30</f>
        <v>محمد يوسف محمد محمد</v>
      </c>
      <c r="D27" s="24" t="str">
        <f>'حضور وانصراف'!G30</f>
        <v>عامل انتاج</v>
      </c>
      <c r="E27" s="24">
        <f>COUNTIF('حضور وانصراف'!H30:AL30,"ح")+COUNTIF('حضور وانصراف'!H30:AL30,"&lt;0")+COUNTIF('حضور وانصراف'!H30:AL30,"&gt;0")</f>
        <v>7</v>
      </c>
      <c r="F27" s="88">
        <f t="shared" si="0"/>
        <v>-19.833333333333336</v>
      </c>
      <c r="G27" s="25">
        <f>COUNTIF('حضور وانصراف'!H30:AL30,"غ ب")</f>
        <v>0</v>
      </c>
      <c r="H27" s="25">
        <f>COUNTIF('حضور وانصراف'!H30:AL30,"إعتيادى")</f>
        <v>0</v>
      </c>
      <c r="I27" s="25">
        <f>COUNTIF('حضور وانصراف'!I30:AQ30,"1/2إعتيادى")</f>
        <v>0</v>
      </c>
      <c r="J27" s="25">
        <f>COUNTIF('حضور وانصراف'!H30:AL30,"عارضه")</f>
        <v>0</v>
      </c>
      <c r="K27" s="25">
        <f>COUNTIF('حضور وانصراف'!I30:AQ30,"1/2عارضه")</f>
        <v>0</v>
      </c>
      <c r="L27" s="25">
        <f>COUNTIF('حضور وانصراف'!H30:AL30,"بدون اجر")</f>
        <v>0</v>
      </c>
      <c r="M27" s="25">
        <f>COUNTIF('حضور وانصراف'!H30:AL30,"1/2بدون")</f>
        <v>0</v>
      </c>
      <c r="N27" s="25">
        <f>COUNTIF('حضور وانصراف'!H30:AL30,"إذن 1")</f>
        <v>0</v>
      </c>
      <c r="O27" s="25">
        <f>COUNTIF('حضور وانصراف'!H30:AL30,"إذن 2")</f>
        <v>0</v>
      </c>
      <c r="P27" s="25">
        <f>COUNTIF('حضور وانصراف'!H30:AL30,"م")</f>
        <v>0</v>
      </c>
      <c r="Q27" s="25">
        <f>COUNTIF('حضور وانصراف'!H30:AL30,"مرضى")</f>
        <v>0</v>
      </c>
      <c r="R27" s="25">
        <f t="shared" si="1"/>
        <v>1.1666666666666667</v>
      </c>
      <c r="S27" s="25">
        <f>COUNTIF('حضور وانصراف'!H30:AL30,"&gt;0")</f>
        <v>0</v>
      </c>
      <c r="T27" s="25">
        <f>SUMIF('حضور وانصراف'!H30:AL30,"&gt;0")</f>
        <v>0</v>
      </c>
      <c r="U27" s="26">
        <f t="shared" si="2"/>
        <v>0</v>
      </c>
      <c r="V27" s="25">
        <f>COUNTIF('حضور وانصراف'!H30:AL30,"&lt;0")</f>
        <v>0</v>
      </c>
      <c r="W27" s="25">
        <f>-SUMIF('حضور وانصراف'!H30:AL30,"&lt;0")</f>
        <v>0</v>
      </c>
      <c r="X27" s="26">
        <f t="shared" si="3"/>
        <v>0</v>
      </c>
      <c r="Y27" s="88">
        <f t="shared" si="4"/>
        <v>-19.833333333333336</v>
      </c>
      <c r="Z27" s="27">
        <f>'حضور وانصراف'!AP30</f>
        <v>0</v>
      </c>
      <c r="AA27" s="27">
        <f>'حضور وانصراف'!AO30</f>
        <v>0</v>
      </c>
      <c r="AB27" s="27">
        <f>'حضور وانصراف'!AQ30</f>
        <v>0</v>
      </c>
      <c r="AC27" s="27">
        <f>'حضور وانصراف'!AR30</f>
        <v>0</v>
      </c>
      <c r="AD27" s="28">
        <f t="shared" si="5"/>
        <v>8.1666666666666661</v>
      </c>
      <c r="AE27" s="27">
        <f>'حضور وانصراف'!AW30</f>
        <v>0</v>
      </c>
      <c r="AF27" s="27">
        <f>'حضور وانصراف'!AX30</f>
        <v>0</v>
      </c>
      <c r="AG27" s="27">
        <f>'حضور وانصراف'!AS30</f>
        <v>0</v>
      </c>
      <c r="AH27" s="27">
        <f>'حضور وانصراف'!AT30</f>
        <v>0</v>
      </c>
    </row>
    <row r="28" spans="1:34" ht="18.75" thickBot="1" x14ac:dyDescent="0.25">
      <c r="A28" s="24">
        <f>'حضور وانصراف'!D31</f>
        <v>16</v>
      </c>
      <c r="B28" s="24">
        <f>'حضور وانصراف'!E31</f>
        <v>199</v>
      </c>
      <c r="C28" s="24" t="str">
        <f>'حضور وانصراف'!F31</f>
        <v>محمود مجدى حسين السيد خليفة</v>
      </c>
      <c r="D28" s="24" t="str">
        <f>'حضور وانصراف'!G31</f>
        <v>عامل انتاج</v>
      </c>
      <c r="E28" s="24">
        <f>COUNTIF('حضور وانصراف'!H31:AL31,"ح")+COUNTIF('حضور وانصراف'!H31:AL31,"&lt;0")+COUNTIF('حضور وانصراف'!H31:AL31,"&gt;0")</f>
        <v>1</v>
      </c>
      <c r="F28" s="88">
        <f t="shared" si="0"/>
        <v>-26.833333333333332</v>
      </c>
      <c r="G28" s="25">
        <f>COUNTIF('حضور وانصراف'!H31:AL31,"غ ب")</f>
        <v>0</v>
      </c>
      <c r="H28" s="25">
        <f>COUNTIF('حضور وانصراف'!H31:AL31,"إعتيادى")</f>
        <v>0</v>
      </c>
      <c r="I28" s="25">
        <f>COUNTIF('حضور وانصراف'!I31:AQ31,"1/2إعتيادى")</f>
        <v>0</v>
      </c>
      <c r="J28" s="25">
        <f>COUNTIF('حضور وانصراف'!H31:AL31,"عارضه")</f>
        <v>0</v>
      </c>
      <c r="K28" s="25">
        <f>COUNTIF('حضور وانصراف'!I31:AQ31,"1/2عارضه")</f>
        <v>0</v>
      </c>
      <c r="L28" s="25">
        <f>COUNTIF('حضور وانصراف'!H31:AL31,"بدون اجر")</f>
        <v>0</v>
      </c>
      <c r="M28" s="25">
        <f>COUNTIF('حضور وانصراف'!H31:AL31,"1/2بدون")</f>
        <v>0</v>
      </c>
      <c r="N28" s="25">
        <f>COUNTIF('حضور وانصراف'!H31:AL31,"إذن 1")</f>
        <v>0</v>
      </c>
      <c r="O28" s="25">
        <f>COUNTIF('حضور وانصراف'!H31:AL31,"إذن 2")</f>
        <v>0</v>
      </c>
      <c r="P28" s="25">
        <f>COUNTIF('حضور وانصراف'!H31:AL31,"م")</f>
        <v>0</v>
      </c>
      <c r="Q28" s="25">
        <f>COUNTIF('حضور وانصراف'!H31:AL31,"مرضى")</f>
        <v>0</v>
      </c>
      <c r="R28" s="25">
        <f t="shared" si="1"/>
        <v>0.16666666666666666</v>
      </c>
      <c r="S28" s="25">
        <f>COUNTIF('حضور وانصراف'!H31:AL31,"&gt;0")</f>
        <v>0</v>
      </c>
      <c r="T28" s="25">
        <f>SUMIF('حضور وانصراف'!H31:AL31,"&gt;0")</f>
        <v>0</v>
      </c>
      <c r="U28" s="26">
        <f t="shared" si="2"/>
        <v>0</v>
      </c>
      <c r="V28" s="25">
        <f>COUNTIF('حضور وانصراف'!H31:AL31,"&lt;0")</f>
        <v>0</v>
      </c>
      <c r="W28" s="25">
        <f>-SUMIF('حضور وانصراف'!H31:AL31,"&lt;0")</f>
        <v>0</v>
      </c>
      <c r="X28" s="26">
        <f t="shared" si="3"/>
        <v>0</v>
      </c>
      <c r="Y28" s="88">
        <f t="shared" si="4"/>
        <v>-26.833333333333332</v>
      </c>
      <c r="Z28" s="27">
        <f>'حضور وانصراف'!AP31</f>
        <v>0</v>
      </c>
      <c r="AA28" s="27">
        <f>'حضور وانصراف'!AO31</f>
        <v>0</v>
      </c>
      <c r="AB28" s="27">
        <f>'حضور وانصراف'!AQ31</f>
        <v>0</v>
      </c>
      <c r="AC28" s="27">
        <f>'حضور وانصراف'!AR31</f>
        <v>0</v>
      </c>
      <c r="AD28" s="28">
        <f t="shared" si="5"/>
        <v>1.1666666666666667</v>
      </c>
      <c r="AE28" s="27">
        <f>'حضور وانصراف'!AW31</f>
        <v>0</v>
      </c>
      <c r="AF28" s="27">
        <f>'حضور وانصراف'!AX31</f>
        <v>0</v>
      </c>
      <c r="AG28" s="27">
        <f>'حضور وانصراف'!AS31</f>
        <v>0</v>
      </c>
      <c r="AH28" s="27">
        <f>'حضور وانصراف'!AT31</f>
        <v>0</v>
      </c>
    </row>
    <row r="29" spans="1:34" ht="18.75" thickBot="1" x14ac:dyDescent="0.25">
      <c r="A29" s="24">
        <f>'حضور وانصراف'!D32</f>
        <v>17</v>
      </c>
      <c r="B29" s="24" t="str">
        <f>'حضور وانصراف'!E32</f>
        <v>الراتب متوقف</v>
      </c>
      <c r="C29" s="24" t="str">
        <f>'حضور وانصراف'!F32</f>
        <v>احمد محمد عبدالهادى محمد</v>
      </c>
      <c r="D29" s="24" t="str">
        <f>'حضور وانصراف'!G32</f>
        <v>عامل انتاج</v>
      </c>
      <c r="E29" s="24">
        <f>COUNTIF('حضور وانصراف'!H32:AL32,"ح")+COUNTIF('حضور وانصراف'!H32:AL32,"&lt;0")+COUNTIF('حضور وانصراف'!H32:AL32,"&gt;0")</f>
        <v>6</v>
      </c>
      <c r="F29" s="88">
        <f t="shared" si="0"/>
        <v>-21</v>
      </c>
      <c r="G29" s="25">
        <f>COUNTIF('حضور وانصراف'!H32:AL32,"غ ب")</f>
        <v>0</v>
      </c>
      <c r="H29" s="25">
        <f>COUNTIF('حضور وانصراف'!H32:AL32,"إعتيادى")</f>
        <v>0</v>
      </c>
      <c r="I29" s="25">
        <f>COUNTIF('حضور وانصراف'!I32:AQ32,"1/2إعتيادى")</f>
        <v>0</v>
      </c>
      <c r="J29" s="25">
        <f>COUNTIF('حضور وانصراف'!H32:AL32,"عارضه")</f>
        <v>0</v>
      </c>
      <c r="K29" s="25">
        <f>COUNTIF('حضور وانصراف'!I32:AQ32,"1/2عارضه")</f>
        <v>0</v>
      </c>
      <c r="L29" s="25">
        <f>COUNTIF('حضور وانصراف'!H32:AL32,"بدون اجر")</f>
        <v>0</v>
      </c>
      <c r="M29" s="25">
        <f>COUNTIF('حضور وانصراف'!H32:AL32,"1/2بدون")</f>
        <v>0</v>
      </c>
      <c r="N29" s="25">
        <f>COUNTIF('حضور وانصراف'!H32:AL32,"إذن 1")</f>
        <v>0</v>
      </c>
      <c r="O29" s="25">
        <f>COUNTIF('حضور وانصراف'!H32:AL32,"إذن 2")</f>
        <v>0</v>
      </c>
      <c r="P29" s="25">
        <f>COUNTIF('حضور وانصراف'!H32:AL32,"م")</f>
        <v>0</v>
      </c>
      <c r="Q29" s="25">
        <f>COUNTIF('حضور وانصراف'!H32:AL32,"مرضى")</f>
        <v>0</v>
      </c>
      <c r="R29" s="25">
        <f t="shared" si="1"/>
        <v>1</v>
      </c>
      <c r="S29" s="25">
        <f>COUNTIF('حضور وانصراف'!H32:AL32,"&gt;0")</f>
        <v>0</v>
      </c>
      <c r="T29" s="25">
        <f>SUMIF('حضور وانصراف'!H32:AL32,"&gt;0")</f>
        <v>0</v>
      </c>
      <c r="U29" s="26">
        <f t="shared" si="2"/>
        <v>0</v>
      </c>
      <c r="V29" s="25">
        <f>COUNTIF('حضور وانصراف'!H32:AL32,"&lt;0")</f>
        <v>1</v>
      </c>
      <c r="W29" s="25">
        <f>-SUMIF('حضور وانصراف'!H32:AL32,"&lt;0")</f>
        <v>180</v>
      </c>
      <c r="X29" s="26">
        <f t="shared" si="3"/>
        <v>0.375</v>
      </c>
      <c r="Y29" s="88">
        <f t="shared" si="4"/>
        <v>-21</v>
      </c>
      <c r="Z29" s="27">
        <f>'حضور وانصراف'!AP32</f>
        <v>0</v>
      </c>
      <c r="AA29" s="27">
        <f>'حضور وانصراف'!AO32</f>
        <v>0</v>
      </c>
      <c r="AB29" s="27">
        <f>'حضور وانصراف'!AQ32</f>
        <v>0</v>
      </c>
      <c r="AC29" s="27">
        <f>'حضور وانصراف'!AR32</f>
        <v>0</v>
      </c>
      <c r="AD29" s="28">
        <f t="shared" si="5"/>
        <v>7</v>
      </c>
      <c r="AE29" s="27">
        <f>'حضور وانصراف'!AW32</f>
        <v>0</v>
      </c>
      <c r="AF29" s="27">
        <f>'حضور وانصراف'!AX32</f>
        <v>0</v>
      </c>
      <c r="AG29" s="27">
        <f>'حضور وانصراف'!AS32</f>
        <v>0</v>
      </c>
      <c r="AH29" s="27">
        <f>'حضور وانصراف'!AT32</f>
        <v>0</v>
      </c>
    </row>
    <row r="30" spans="1:34" ht="18.75" thickBot="1" x14ac:dyDescent="0.25">
      <c r="A30" s="24">
        <f>'حضور وانصراف'!D33</f>
        <v>18</v>
      </c>
      <c r="B30" s="24">
        <f>'حضور وانصراف'!E33</f>
        <v>203</v>
      </c>
      <c r="C30" s="24" t="str">
        <f>'حضور وانصراف'!F33</f>
        <v>محمود احمد على عبده</v>
      </c>
      <c r="D30" s="24" t="str">
        <f>'حضور وانصراف'!G33</f>
        <v>عامل انتاج</v>
      </c>
      <c r="E30" s="24">
        <f>COUNTIF('حضور وانصراف'!H33:AL33,"ح")+COUNTIF('حضور وانصراف'!H33:AL33,"&lt;0")+COUNTIF('حضور وانصراف'!H33:AL33,"&gt;0")</f>
        <v>7</v>
      </c>
      <c r="F30" s="88">
        <f t="shared" si="0"/>
        <v>-19.833333333333336</v>
      </c>
      <c r="G30" s="25">
        <f>COUNTIF('حضور وانصراف'!H33:AL33,"غ ب")</f>
        <v>0</v>
      </c>
      <c r="H30" s="25">
        <f>COUNTIF('حضور وانصراف'!H33:AL33,"إعتيادى")</f>
        <v>0</v>
      </c>
      <c r="I30" s="25">
        <f>COUNTIF('حضور وانصراف'!I33:AQ33,"1/2إعتيادى")</f>
        <v>0</v>
      </c>
      <c r="J30" s="25">
        <f>COUNTIF('حضور وانصراف'!H33:AL33,"عارضه")</f>
        <v>0</v>
      </c>
      <c r="K30" s="25">
        <f>COUNTIF('حضور وانصراف'!I33:AQ33,"1/2عارضه")</f>
        <v>0</v>
      </c>
      <c r="L30" s="25">
        <f>COUNTIF('حضور وانصراف'!H33:AL33,"بدون اجر")</f>
        <v>0</v>
      </c>
      <c r="M30" s="25">
        <f>COUNTIF('حضور وانصراف'!H33:AL33,"1/2بدون")</f>
        <v>0</v>
      </c>
      <c r="N30" s="25">
        <f>COUNTIF('حضور وانصراف'!H33:AL33,"إذن 1")</f>
        <v>0</v>
      </c>
      <c r="O30" s="25">
        <f>COUNTIF('حضور وانصراف'!H33:AL33,"إذن 2")</f>
        <v>0</v>
      </c>
      <c r="P30" s="25">
        <f>COUNTIF('حضور وانصراف'!H33:AL33,"م")</f>
        <v>0</v>
      </c>
      <c r="Q30" s="25">
        <f>COUNTIF('حضور وانصراف'!H33:AL33,"مرضى")</f>
        <v>0</v>
      </c>
      <c r="R30" s="25">
        <f t="shared" si="1"/>
        <v>1.1666666666666667</v>
      </c>
      <c r="S30" s="25">
        <f>COUNTIF('حضور وانصراف'!H33:AL33,"&gt;0")</f>
        <v>0</v>
      </c>
      <c r="T30" s="25">
        <f>SUMIF('حضور وانصراف'!H33:AL33,"&gt;0")</f>
        <v>0</v>
      </c>
      <c r="U30" s="26">
        <f t="shared" si="2"/>
        <v>0</v>
      </c>
      <c r="V30" s="25">
        <f>COUNTIF('حضور وانصراف'!H33:AL33,"&lt;0")</f>
        <v>0</v>
      </c>
      <c r="W30" s="25">
        <f>-SUMIF('حضور وانصراف'!H33:AL33,"&lt;0")</f>
        <v>0</v>
      </c>
      <c r="X30" s="26">
        <f t="shared" si="3"/>
        <v>0</v>
      </c>
      <c r="Y30" s="88">
        <f t="shared" si="4"/>
        <v>-19.833333333333336</v>
      </c>
      <c r="Z30" s="27">
        <f>'حضور وانصراف'!AP33</f>
        <v>0</v>
      </c>
      <c r="AA30" s="27">
        <f>'حضور وانصراف'!AO33</f>
        <v>0</v>
      </c>
      <c r="AB30" s="27">
        <f>'حضور وانصراف'!AQ33</f>
        <v>0</v>
      </c>
      <c r="AC30" s="27">
        <f>'حضور وانصراف'!AR33</f>
        <v>0</v>
      </c>
      <c r="AD30" s="28">
        <f t="shared" si="5"/>
        <v>8.1666666666666661</v>
      </c>
      <c r="AE30" s="27">
        <f>'حضور وانصراف'!AW33</f>
        <v>0</v>
      </c>
      <c r="AF30" s="27">
        <f>'حضور وانصراف'!AX33</f>
        <v>0</v>
      </c>
      <c r="AG30" s="27">
        <f>'حضور وانصراف'!AS33</f>
        <v>0</v>
      </c>
      <c r="AH30" s="27">
        <f>'حضور وانصراف'!AT33</f>
        <v>0</v>
      </c>
    </row>
    <row r="31" spans="1:34" ht="18.75" thickBot="1" x14ac:dyDescent="0.25">
      <c r="A31" s="24">
        <f>'حضور وانصراف'!D34</f>
        <v>19</v>
      </c>
      <c r="B31" s="24">
        <f>'حضور وانصراف'!E34</f>
        <v>208</v>
      </c>
      <c r="C31" s="24" t="str">
        <f>'حضور وانصراف'!F34</f>
        <v>احمد محمود ابراهيم محمود عبدالحفيظ</v>
      </c>
      <c r="D31" s="24" t="str">
        <f>'حضور وانصراف'!G34</f>
        <v>عامل انتاج</v>
      </c>
      <c r="E31" s="24">
        <f>COUNTIF('حضور وانصراف'!H34:AL34,"ح")+COUNTIF('حضور وانصراف'!H34:AL34,"&lt;0")+COUNTIF('حضور وانصراف'!H34:AL34,"&gt;0")</f>
        <v>7</v>
      </c>
      <c r="F31" s="88">
        <f t="shared" si="0"/>
        <v>-19.833333333333336</v>
      </c>
      <c r="G31" s="25">
        <f>COUNTIF('حضور وانصراف'!H34:AL34,"غ ب")</f>
        <v>0</v>
      </c>
      <c r="H31" s="25">
        <f>COUNTIF('حضور وانصراف'!H34:AL34,"إعتيادى")</f>
        <v>0</v>
      </c>
      <c r="I31" s="25">
        <f>COUNTIF('حضور وانصراف'!I34:AQ34,"1/2إعتيادى")</f>
        <v>0</v>
      </c>
      <c r="J31" s="25">
        <f>COUNTIF('حضور وانصراف'!H34:AL34,"عارضه")</f>
        <v>0</v>
      </c>
      <c r="K31" s="25">
        <f>COUNTIF('حضور وانصراف'!I34:AQ34,"1/2عارضه")</f>
        <v>0</v>
      </c>
      <c r="L31" s="25">
        <f>COUNTIF('حضور وانصراف'!H34:AL34,"بدون اجر")</f>
        <v>0</v>
      </c>
      <c r="M31" s="25">
        <f>COUNTIF('حضور وانصراف'!H34:AL34,"1/2بدون")</f>
        <v>0</v>
      </c>
      <c r="N31" s="25">
        <f>COUNTIF('حضور وانصراف'!H34:AL34,"إذن 1")</f>
        <v>0</v>
      </c>
      <c r="O31" s="25">
        <f>COUNTIF('حضور وانصراف'!H34:AL34,"إذن 2")</f>
        <v>0</v>
      </c>
      <c r="P31" s="25">
        <f>COUNTIF('حضور وانصراف'!H34:AL34,"م")</f>
        <v>0</v>
      </c>
      <c r="Q31" s="25">
        <f>COUNTIF('حضور وانصراف'!H34:AL34,"مرضى")</f>
        <v>0</v>
      </c>
      <c r="R31" s="25">
        <f t="shared" si="1"/>
        <v>1.1666666666666667</v>
      </c>
      <c r="S31" s="25">
        <f>COUNTIF('حضور وانصراف'!H34:AL34,"&gt;0")</f>
        <v>0</v>
      </c>
      <c r="T31" s="25">
        <f>SUMIF('حضور وانصراف'!H34:AL34,"&gt;0")</f>
        <v>0</v>
      </c>
      <c r="U31" s="26">
        <f t="shared" si="2"/>
        <v>0</v>
      </c>
      <c r="V31" s="25">
        <f>COUNTIF('حضور وانصراف'!H34:AL34,"&lt;0")</f>
        <v>1</v>
      </c>
      <c r="W31" s="25">
        <f>-SUMIF('حضور وانصراف'!H34:AL34,"&lt;0")</f>
        <v>180</v>
      </c>
      <c r="X31" s="26">
        <f t="shared" si="3"/>
        <v>0.375</v>
      </c>
      <c r="Y31" s="88">
        <f t="shared" si="4"/>
        <v>-19.833333333333336</v>
      </c>
      <c r="Z31" s="27">
        <f>'حضور وانصراف'!AP34</f>
        <v>0</v>
      </c>
      <c r="AA31" s="27">
        <f>'حضور وانصراف'!AO34</f>
        <v>0</v>
      </c>
      <c r="AB31" s="27">
        <f>'حضور وانصراف'!AQ34</f>
        <v>0</v>
      </c>
      <c r="AC31" s="27">
        <f>'حضور وانصراف'!AR34</f>
        <v>0</v>
      </c>
      <c r="AD31" s="28">
        <f t="shared" si="5"/>
        <v>8.1666666666666661</v>
      </c>
      <c r="AE31" s="27">
        <f>'حضور وانصراف'!AW34</f>
        <v>0</v>
      </c>
      <c r="AF31" s="27">
        <f>'حضور وانصراف'!AX34</f>
        <v>0</v>
      </c>
      <c r="AG31" s="27">
        <f>'حضور وانصراف'!AS34</f>
        <v>0</v>
      </c>
      <c r="AH31" s="27">
        <f>'حضور وانصراف'!AT34</f>
        <v>0</v>
      </c>
    </row>
    <row r="32" spans="1:34" ht="18.75" thickBot="1" x14ac:dyDescent="0.25">
      <c r="A32" s="24">
        <f>'حضور وانصراف'!D35</f>
        <v>20</v>
      </c>
      <c r="B32" s="24">
        <f>'حضور وانصراف'!E35</f>
        <v>210</v>
      </c>
      <c r="C32" s="24" t="str">
        <f>'حضور وانصراف'!F35</f>
        <v>شعبان حسن محمد حسين</v>
      </c>
      <c r="D32" s="24" t="str">
        <f>'حضور وانصراف'!G35</f>
        <v>عجان</v>
      </c>
      <c r="E32" s="24">
        <f>COUNTIF('حضور وانصراف'!H35:AL35,"ح")+COUNTIF('حضور وانصراف'!H35:AL35,"&lt;0")+COUNTIF('حضور وانصراف'!H35:AL35,"&gt;0")</f>
        <v>7</v>
      </c>
      <c r="F32" s="88">
        <f t="shared" si="0"/>
        <v>-19.833333333333336</v>
      </c>
      <c r="G32" s="25">
        <f>COUNTIF('حضور وانصراف'!H35:AL35,"غ ب")</f>
        <v>0</v>
      </c>
      <c r="H32" s="25">
        <f>COUNTIF('حضور وانصراف'!H35:AL35,"إعتيادى")</f>
        <v>0</v>
      </c>
      <c r="I32" s="25">
        <f>COUNTIF('حضور وانصراف'!I35:AQ35,"1/2إعتيادى")</f>
        <v>0</v>
      </c>
      <c r="J32" s="25">
        <f>COUNTIF('حضور وانصراف'!H35:AL35,"عارضه")</f>
        <v>0</v>
      </c>
      <c r="K32" s="25">
        <f>COUNTIF('حضور وانصراف'!I35:AQ35,"1/2عارضه")</f>
        <v>0</v>
      </c>
      <c r="L32" s="25">
        <f>COUNTIF('حضور وانصراف'!H35:AL35,"بدون اجر")</f>
        <v>0</v>
      </c>
      <c r="M32" s="25">
        <f>COUNTIF('حضور وانصراف'!H35:AL35,"1/2بدون")</f>
        <v>0</v>
      </c>
      <c r="N32" s="25">
        <f>COUNTIF('حضور وانصراف'!H35:AL35,"إذن 1")</f>
        <v>0</v>
      </c>
      <c r="O32" s="25">
        <f>COUNTIF('حضور وانصراف'!H35:AL35,"إذن 2")</f>
        <v>0</v>
      </c>
      <c r="P32" s="25">
        <f>COUNTIF('حضور وانصراف'!H35:AL35,"م")</f>
        <v>0</v>
      </c>
      <c r="Q32" s="25">
        <f>COUNTIF('حضور وانصراف'!H35:AL35,"مرضى")</f>
        <v>0</v>
      </c>
      <c r="R32" s="25">
        <f t="shared" si="1"/>
        <v>1.1666666666666667</v>
      </c>
      <c r="S32" s="25">
        <f>COUNTIF('حضور وانصراف'!H35:AL35,"&gt;0")</f>
        <v>0</v>
      </c>
      <c r="T32" s="25">
        <f>SUMIF('حضور وانصراف'!H35:AL35,"&gt;0")</f>
        <v>0</v>
      </c>
      <c r="U32" s="26">
        <f t="shared" si="2"/>
        <v>0</v>
      </c>
      <c r="V32" s="25">
        <f>COUNTIF('حضور وانصراف'!H35:AL35,"&lt;0")</f>
        <v>0</v>
      </c>
      <c r="W32" s="25">
        <f>-SUMIF('حضور وانصراف'!H35:AL35,"&lt;0")</f>
        <v>0</v>
      </c>
      <c r="X32" s="26">
        <f t="shared" si="3"/>
        <v>0</v>
      </c>
      <c r="Y32" s="88">
        <f t="shared" si="4"/>
        <v>-19.833333333333336</v>
      </c>
      <c r="Z32" s="27">
        <f>'حضور وانصراف'!AP35</f>
        <v>0</v>
      </c>
      <c r="AA32" s="27">
        <f>'حضور وانصراف'!AO35</f>
        <v>0</v>
      </c>
      <c r="AB32" s="27">
        <f>'حضور وانصراف'!AQ35</f>
        <v>0</v>
      </c>
      <c r="AC32" s="27">
        <f>'حضور وانصراف'!AR35</f>
        <v>0</v>
      </c>
      <c r="AD32" s="28">
        <f t="shared" si="5"/>
        <v>8.1666666666666661</v>
      </c>
      <c r="AE32" s="27">
        <f>'حضور وانصراف'!AW35</f>
        <v>0</v>
      </c>
      <c r="AF32" s="27">
        <f>'حضور وانصراف'!AX35</f>
        <v>0</v>
      </c>
      <c r="AG32" s="27">
        <f>'حضور وانصراف'!AS35</f>
        <v>0</v>
      </c>
      <c r="AH32" s="27">
        <f>'حضور وانصراف'!AT35</f>
        <v>0</v>
      </c>
    </row>
    <row r="33" spans="1:34" ht="18.75" thickBot="1" x14ac:dyDescent="0.25">
      <c r="A33" s="24">
        <f>'حضور وانصراف'!D36</f>
        <v>21</v>
      </c>
      <c r="B33" s="24">
        <f>'حضور وانصراف'!E36</f>
        <v>231</v>
      </c>
      <c r="C33" s="24" t="str">
        <f>'حضور وانصراف'!F36</f>
        <v>طه حسين احمد محمد خاطر</v>
      </c>
      <c r="D33" s="24" t="str">
        <f>'حضور وانصراف'!G36</f>
        <v>عامل انتاج</v>
      </c>
      <c r="E33" s="24">
        <f>COUNTIF('حضور وانصراف'!H36:AL36,"ح")+COUNTIF('حضور وانصراف'!H36:AL36,"&lt;0")+COUNTIF('حضور وانصراف'!H36:AL36,"&gt;0")</f>
        <v>9</v>
      </c>
      <c r="F33" s="88">
        <f t="shared" si="0"/>
        <v>-17.5</v>
      </c>
      <c r="G33" s="25">
        <f>COUNTIF('حضور وانصراف'!H36:AL36,"غ ب")</f>
        <v>0</v>
      </c>
      <c r="H33" s="25">
        <f>COUNTIF('حضور وانصراف'!H36:AL36,"إعتيادى")</f>
        <v>0</v>
      </c>
      <c r="I33" s="25">
        <f>COUNTIF('حضور وانصراف'!I36:AQ36,"1/2إعتيادى")</f>
        <v>0</v>
      </c>
      <c r="J33" s="25">
        <f>COUNTIF('حضور وانصراف'!H36:AL36,"عارضه")</f>
        <v>0</v>
      </c>
      <c r="K33" s="25">
        <f>COUNTIF('حضور وانصراف'!I36:AQ36,"1/2عارضه")</f>
        <v>0</v>
      </c>
      <c r="L33" s="25">
        <f>COUNTIF('حضور وانصراف'!H36:AL36,"بدون اجر")</f>
        <v>0</v>
      </c>
      <c r="M33" s="25">
        <f>COUNTIF('حضور وانصراف'!H36:AL36,"1/2بدون")</f>
        <v>0</v>
      </c>
      <c r="N33" s="25">
        <f>COUNTIF('حضور وانصراف'!H36:AL36,"إذن 1")</f>
        <v>0</v>
      </c>
      <c r="O33" s="25">
        <f>COUNTIF('حضور وانصراف'!H36:AL36,"إذن 2")</f>
        <v>0</v>
      </c>
      <c r="P33" s="25">
        <f>COUNTIF('حضور وانصراف'!H36:AL36,"م")</f>
        <v>0</v>
      </c>
      <c r="Q33" s="25">
        <f>COUNTIF('حضور وانصراف'!H36:AL36,"مرضى")</f>
        <v>0</v>
      </c>
      <c r="R33" s="25">
        <f t="shared" si="1"/>
        <v>1.5</v>
      </c>
      <c r="S33" s="25">
        <f>COUNTIF('حضور وانصراف'!H36:AL36,"&gt;0")</f>
        <v>0</v>
      </c>
      <c r="T33" s="25">
        <f>SUMIF('حضور وانصراف'!H36:AL36,"&gt;0")</f>
        <v>0</v>
      </c>
      <c r="U33" s="26">
        <f t="shared" si="2"/>
        <v>0</v>
      </c>
      <c r="V33" s="25">
        <f>COUNTIF('حضور وانصراف'!H36:AL36,"&lt;0")</f>
        <v>0</v>
      </c>
      <c r="W33" s="25">
        <f>-SUMIF('حضور وانصراف'!H36:AL36,"&lt;0")</f>
        <v>0</v>
      </c>
      <c r="X33" s="26">
        <f t="shared" si="3"/>
        <v>0</v>
      </c>
      <c r="Y33" s="88">
        <f t="shared" si="4"/>
        <v>-17.5</v>
      </c>
      <c r="Z33" s="27">
        <f>'حضور وانصراف'!AP36</f>
        <v>0</v>
      </c>
      <c r="AA33" s="27">
        <f>'حضور وانصراف'!AO36</f>
        <v>0</v>
      </c>
      <c r="AB33" s="27">
        <f>'حضور وانصراف'!AQ36</f>
        <v>0</v>
      </c>
      <c r="AC33" s="27">
        <f>'حضور وانصراف'!AR36</f>
        <v>0</v>
      </c>
      <c r="AD33" s="28">
        <f t="shared" si="5"/>
        <v>10.5</v>
      </c>
      <c r="AE33" s="27">
        <f>'حضور وانصراف'!AW36</f>
        <v>0</v>
      </c>
      <c r="AF33" s="27">
        <f>'حضور وانصراف'!AX36</f>
        <v>0</v>
      </c>
      <c r="AG33" s="27">
        <f>'حضور وانصراف'!AS36</f>
        <v>0</v>
      </c>
      <c r="AH33" s="27">
        <f>'حضور وانصراف'!AT36</f>
        <v>0</v>
      </c>
    </row>
    <row r="34" spans="1:34" ht="18.75" thickBot="1" x14ac:dyDescent="0.25">
      <c r="A34" s="24">
        <f>'حضور وانصراف'!D37</f>
        <v>22</v>
      </c>
      <c r="B34" s="24">
        <f>'حضور وانصراف'!E37</f>
        <v>587</v>
      </c>
      <c r="C34" s="24" t="str">
        <f>'حضور وانصراف'!F37</f>
        <v>احمد اشرف احمد محمد قبارى</v>
      </c>
      <c r="D34" s="24" t="str">
        <f>'حضور وانصراف'!G37</f>
        <v>عامل انتاج</v>
      </c>
      <c r="E34" s="24">
        <f>COUNTIF('حضور وانصراف'!H37:AL37,"ح")+COUNTIF('حضور وانصراف'!H37:AL37,"&lt;0")+COUNTIF('حضور وانصراف'!H37:AL37,"&gt;0")</f>
        <v>7</v>
      </c>
      <c r="F34" s="88">
        <f t="shared" si="0"/>
        <v>-19.833333333333336</v>
      </c>
      <c r="G34" s="25">
        <f>COUNTIF('حضور وانصراف'!H37:AL37,"غ ب")</f>
        <v>0</v>
      </c>
      <c r="H34" s="25">
        <f>COUNTIF('حضور وانصراف'!H37:AL37,"إعتيادى")</f>
        <v>0</v>
      </c>
      <c r="I34" s="25">
        <f>COUNTIF('حضور وانصراف'!I37:AQ37,"1/2إعتيادى")</f>
        <v>0</v>
      </c>
      <c r="J34" s="25">
        <f>COUNTIF('حضور وانصراف'!H37:AL37,"عارضه")</f>
        <v>0</v>
      </c>
      <c r="K34" s="25">
        <f>COUNTIF('حضور وانصراف'!I37:AQ37,"1/2عارضه")</f>
        <v>0</v>
      </c>
      <c r="L34" s="25">
        <f>COUNTIF('حضور وانصراف'!H37:AL37,"بدون اجر")</f>
        <v>0</v>
      </c>
      <c r="M34" s="25">
        <f>COUNTIF('حضور وانصراف'!H37:AL37,"1/2بدون")</f>
        <v>0</v>
      </c>
      <c r="N34" s="25">
        <f>COUNTIF('حضور وانصراف'!H37:AL37,"إذن 1")</f>
        <v>0</v>
      </c>
      <c r="O34" s="25">
        <f>COUNTIF('حضور وانصراف'!H37:AL37,"إذن 2")</f>
        <v>0</v>
      </c>
      <c r="P34" s="25">
        <f>COUNTIF('حضور وانصراف'!H37:AL37,"م")</f>
        <v>0</v>
      </c>
      <c r="Q34" s="25">
        <f>COUNTIF('حضور وانصراف'!H37:AL37,"مرضى")</f>
        <v>0</v>
      </c>
      <c r="R34" s="25">
        <f t="shared" si="1"/>
        <v>1.1666666666666667</v>
      </c>
      <c r="S34" s="25">
        <f>COUNTIF('حضور وانصراف'!H37:AL37,"&gt;0")</f>
        <v>0</v>
      </c>
      <c r="T34" s="25">
        <f>SUMIF('حضور وانصراف'!H37:AL37,"&gt;0")</f>
        <v>0</v>
      </c>
      <c r="U34" s="26">
        <f t="shared" si="2"/>
        <v>0</v>
      </c>
      <c r="V34" s="25">
        <f>COUNTIF('حضور وانصراف'!H37:AL37,"&lt;0")</f>
        <v>0</v>
      </c>
      <c r="W34" s="25">
        <f>-SUMIF('حضور وانصراف'!H37:AL37,"&lt;0")</f>
        <v>0</v>
      </c>
      <c r="X34" s="26">
        <f t="shared" si="3"/>
        <v>0</v>
      </c>
      <c r="Y34" s="88">
        <f t="shared" si="4"/>
        <v>-19.833333333333336</v>
      </c>
      <c r="Z34" s="27">
        <f>'حضور وانصراف'!AP37</f>
        <v>0</v>
      </c>
      <c r="AA34" s="27">
        <f>'حضور وانصراف'!AO37</f>
        <v>0</v>
      </c>
      <c r="AB34" s="27">
        <f>'حضور وانصراف'!AQ37</f>
        <v>0</v>
      </c>
      <c r="AC34" s="27">
        <f>'حضور وانصراف'!AR37</f>
        <v>0</v>
      </c>
      <c r="AD34" s="28">
        <f t="shared" si="5"/>
        <v>8.1666666666666661</v>
      </c>
      <c r="AE34" s="27">
        <f>'حضور وانصراف'!AW37</f>
        <v>0</v>
      </c>
      <c r="AF34" s="27">
        <f>'حضور وانصراف'!AX37</f>
        <v>0</v>
      </c>
      <c r="AG34" s="27">
        <f>'حضور وانصراف'!AS37</f>
        <v>0</v>
      </c>
      <c r="AH34" s="27">
        <f>'حضور وانصراف'!AT37</f>
        <v>0.75</v>
      </c>
    </row>
    <row r="35" spans="1:34" ht="18.75" thickBot="1" x14ac:dyDescent="0.25">
      <c r="A35" s="24">
        <f>'حضور وانصراف'!D38</f>
        <v>23</v>
      </c>
      <c r="B35" s="24">
        <f>'حضور وانصراف'!E38</f>
        <v>224</v>
      </c>
      <c r="C35" s="24" t="str">
        <f>'حضور وانصراف'!F38</f>
        <v>عبدالمنعم محمد عبدالمنعم عبدالمنعم عمرو</v>
      </c>
      <c r="D35" s="24" t="str">
        <f>'حضور وانصراف'!G38</f>
        <v>عامل انتاج</v>
      </c>
      <c r="E35" s="24">
        <f>COUNTIF('حضور وانصراف'!H38:AL38,"ح")+COUNTIF('حضور وانصراف'!H38:AL38,"&lt;0")+COUNTIF('حضور وانصراف'!H38:AL38,"&gt;0")</f>
        <v>8</v>
      </c>
      <c r="F35" s="88">
        <f t="shared" si="0"/>
        <v>-18.666666666666664</v>
      </c>
      <c r="G35" s="25">
        <f>COUNTIF('حضور وانصراف'!H38:AL38,"غ ب")</f>
        <v>0</v>
      </c>
      <c r="H35" s="25">
        <f>COUNTIF('حضور وانصراف'!H38:AL38,"إعتيادى")</f>
        <v>0</v>
      </c>
      <c r="I35" s="25">
        <f>COUNTIF('حضور وانصراف'!I38:AQ38,"1/2إعتيادى")</f>
        <v>0</v>
      </c>
      <c r="J35" s="25">
        <f>COUNTIF('حضور وانصراف'!H38:AL38,"عارضه")</f>
        <v>0</v>
      </c>
      <c r="K35" s="25">
        <f>COUNTIF('حضور وانصراف'!I38:AQ38,"1/2عارضه")</f>
        <v>0</v>
      </c>
      <c r="L35" s="25">
        <f>COUNTIF('حضور وانصراف'!H38:AL38,"بدون اجر")</f>
        <v>0</v>
      </c>
      <c r="M35" s="25">
        <f>COUNTIF('حضور وانصراف'!H38:AL38,"1/2بدون")</f>
        <v>0</v>
      </c>
      <c r="N35" s="25">
        <f>COUNTIF('حضور وانصراف'!H38:AL38,"إذن 1")</f>
        <v>0</v>
      </c>
      <c r="O35" s="25">
        <f>COUNTIF('حضور وانصراف'!H38:AL38,"إذن 2")</f>
        <v>0</v>
      </c>
      <c r="P35" s="25">
        <f>COUNTIF('حضور وانصراف'!H38:AL38,"م")</f>
        <v>0</v>
      </c>
      <c r="Q35" s="25">
        <f>COUNTIF('حضور وانصراف'!H38:AL38,"مرضى")</f>
        <v>0</v>
      </c>
      <c r="R35" s="25">
        <f t="shared" si="1"/>
        <v>1.3333333333333333</v>
      </c>
      <c r="S35" s="25">
        <f>COUNTIF('حضور وانصراف'!H38:AL38,"&gt;0")</f>
        <v>0</v>
      </c>
      <c r="T35" s="25">
        <f>SUMIF('حضور وانصراف'!H38:AL38,"&gt;0")</f>
        <v>0</v>
      </c>
      <c r="U35" s="26">
        <f t="shared" si="2"/>
        <v>0</v>
      </c>
      <c r="V35" s="25">
        <f>COUNTIF('حضور وانصراف'!H38:AL38,"&lt;0")</f>
        <v>0</v>
      </c>
      <c r="W35" s="25">
        <f>-SUMIF('حضور وانصراف'!H38:AL38,"&lt;0")</f>
        <v>0</v>
      </c>
      <c r="X35" s="26">
        <f t="shared" si="3"/>
        <v>0</v>
      </c>
      <c r="Y35" s="88">
        <f t="shared" si="4"/>
        <v>-18.666666666666664</v>
      </c>
      <c r="Z35" s="27">
        <f>'حضور وانصراف'!AP38</f>
        <v>0</v>
      </c>
      <c r="AA35" s="27">
        <f>'حضور وانصراف'!AO38</f>
        <v>0</v>
      </c>
      <c r="AB35" s="27">
        <f>'حضور وانصراف'!AQ38</f>
        <v>0</v>
      </c>
      <c r="AC35" s="27">
        <f>'حضور وانصراف'!AR38</f>
        <v>0</v>
      </c>
      <c r="AD35" s="28">
        <f t="shared" si="5"/>
        <v>9.3333333333333339</v>
      </c>
      <c r="AE35" s="27">
        <f>'حضور وانصراف'!AW38</f>
        <v>0</v>
      </c>
      <c r="AF35" s="27">
        <f>'حضور وانصراف'!AX38</f>
        <v>0</v>
      </c>
      <c r="AG35" s="27">
        <f>'حضور وانصراف'!AS38</f>
        <v>0</v>
      </c>
      <c r="AH35" s="27">
        <f>'حضور وانصراف'!AT38</f>
        <v>0</v>
      </c>
    </row>
    <row r="36" spans="1:34" ht="18.75" thickBot="1" x14ac:dyDescent="0.25">
      <c r="A36" s="24">
        <f>'حضور وانصراف'!D39</f>
        <v>24</v>
      </c>
      <c r="B36" s="24">
        <f>'حضور وانصراف'!E39</f>
        <v>220</v>
      </c>
      <c r="C36" s="24" t="str">
        <f>'حضور وانصراف'!F39</f>
        <v>احمد محمد احمد سلامه</v>
      </c>
      <c r="D36" s="24" t="str">
        <f>'حضور وانصراف'!G39</f>
        <v>عامل انتاج</v>
      </c>
      <c r="E36" s="24">
        <f>COUNTIF('حضور وانصراف'!H39:AL39,"ح")+COUNTIF('حضور وانصراف'!H39:AL39,"&lt;0")+COUNTIF('حضور وانصراف'!H39:AL39,"&gt;0")</f>
        <v>9</v>
      </c>
      <c r="F36" s="88">
        <f t="shared" si="0"/>
        <v>-17.5</v>
      </c>
      <c r="G36" s="25">
        <f>COUNTIF('حضور وانصراف'!H39:AL39,"غ ب")</f>
        <v>0</v>
      </c>
      <c r="H36" s="25">
        <f>COUNTIF('حضور وانصراف'!H39:AL39,"إعتيادى")</f>
        <v>0</v>
      </c>
      <c r="I36" s="25">
        <f>COUNTIF('حضور وانصراف'!I39:AQ39,"1/2إعتيادى")</f>
        <v>0</v>
      </c>
      <c r="J36" s="25">
        <f>COUNTIF('حضور وانصراف'!H39:AL39,"عارضه")</f>
        <v>0</v>
      </c>
      <c r="K36" s="25">
        <f>COUNTIF('حضور وانصراف'!I39:AQ39,"1/2عارضه")</f>
        <v>0</v>
      </c>
      <c r="L36" s="25">
        <f>COUNTIF('حضور وانصراف'!H39:AL39,"بدون اجر")</f>
        <v>0</v>
      </c>
      <c r="M36" s="25">
        <f>COUNTIF('حضور وانصراف'!H39:AL39,"1/2بدون")</f>
        <v>0</v>
      </c>
      <c r="N36" s="25">
        <f>COUNTIF('حضور وانصراف'!H39:AL39,"إذن 1")</f>
        <v>0</v>
      </c>
      <c r="O36" s="25">
        <f>COUNTIF('حضور وانصراف'!H39:AL39,"إذن 2")</f>
        <v>0</v>
      </c>
      <c r="P36" s="25">
        <f>COUNTIF('حضور وانصراف'!H39:AL39,"م")</f>
        <v>0</v>
      </c>
      <c r="Q36" s="25">
        <f>COUNTIF('حضور وانصراف'!H39:AL39,"مرضى")</f>
        <v>0</v>
      </c>
      <c r="R36" s="25">
        <f t="shared" si="1"/>
        <v>1.5</v>
      </c>
      <c r="S36" s="25">
        <f>COUNTIF('حضور وانصراف'!H39:AL39,"&gt;0")</f>
        <v>0</v>
      </c>
      <c r="T36" s="25">
        <f>SUMIF('حضور وانصراف'!H39:AL39,"&gt;0")</f>
        <v>0</v>
      </c>
      <c r="U36" s="26">
        <f t="shared" si="2"/>
        <v>0</v>
      </c>
      <c r="V36" s="25">
        <f>COUNTIF('حضور وانصراف'!H39:AL39,"&lt;0")</f>
        <v>0</v>
      </c>
      <c r="W36" s="25">
        <f>-SUMIF('حضور وانصراف'!H39:AL39,"&lt;0")</f>
        <v>0</v>
      </c>
      <c r="X36" s="26">
        <f t="shared" si="3"/>
        <v>0</v>
      </c>
      <c r="Y36" s="88">
        <f t="shared" si="4"/>
        <v>-17.5</v>
      </c>
      <c r="Z36" s="27">
        <f>'حضور وانصراف'!AP39</f>
        <v>0</v>
      </c>
      <c r="AA36" s="27">
        <f>'حضور وانصراف'!AO39</f>
        <v>0</v>
      </c>
      <c r="AB36" s="27">
        <f>'حضور وانصراف'!AQ39</f>
        <v>0</v>
      </c>
      <c r="AC36" s="27">
        <f>'حضور وانصراف'!AR39</f>
        <v>0</v>
      </c>
      <c r="AD36" s="28">
        <f t="shared" si="5"/>
        <v>10.5</v>
      </c>
      <c r="AE36" s="27">
        <f>'حضور وانصراف'!AW39</f>
        <v>0</v>
      </c>
      <c r="AF36" s="27">
        <f>'حضور وانصراف'!AX39</f>
        <v>0</v>
      </c>
      <c r="AG36" s="27">
        <f>'حضور وانصراف'!AS39</f>
        <v>0</v>
      </c>
      <c r="AH36" s="27">
        <f>'حضور وانصراف'!AT39</f>
        <v>0</v>
      </c>
    </row>
    <row r="37" spans="1:34" ht="18.75" thickBot="1" x14ac:dyDescent="0.25">
      <c r="A37" s="24">
        <f>'حضور وانصراف'!D40</f>
        <v>25</v>
      </c>
      <c r="B37" s="24">
        <f>'حضور وانصراف'!E40</f>
        <v>229</v>
      </c>
      <c r="C37" s="24" t="str">
        <f>'حضور وانصراف'!F40</f>
        <v>احمد عبدالبارى عبدالبارى عيسى الشاهد</v>
      </c>
      <c r="D37" s="24" t="str">
        <f>'حضور وانصراف'!G40</f>
        <v>عامل انتاج</v>
      </c>
      <c r="E37" s="24">
        <f>COUNTIF('حضور وانصراف'!H40:AL40,"ح")+COUNTIF('حضور وانصراف'!H40:AL40,"&lt;0")+COUNTIF('حضور وانصراف'!H40:AL40,"&gt;0")</f>
        <v>7</v>
      </c>
      <c r="F37" s="88">
        <f t="shared" si="0"/>
        <v>-19.833333333333336</v>
      </c>
      <c r="G37" s="25">
        <f>COUNTIF('حضور وانصراف'!H40:AL40,"غ ب")</f>
        <v>0</v>
      </c>
      <c r="H37" s="25">
        <f>COUNTIF('حضور وانصراف'!H40:AL40,"إعتيادى")</f>
        <v>0</v>
      </c>
      <c r="I37" s="25">
        <f>COUNTIF('حضور وانصراف'!I40:AQ40,"1/2إعتيادى")</f>
        <v>0</v>
      </c>
      <c r="J37" s="25">
        <f>COUNTIF('حضور وانصراف'!H40:AL40,"عارضه")</f>
        <v>0</v>
      </c>
      <c r="K37" s="25">
        <f>COUNTIF('حضور وانصراف'!I40:AQ40,"1/2عارضه")</f>
        <v>0</v>
      </c>
      <c r="L37" s="25">
        <f>COUNTIF('حضور وانصراف'!H40:AL40,"بدون اجر")</f>
        <v>0</v>
      </c>
      <c r="M37" s="25">
        <f>COUNTIF('حضور وانصراف'!H40:AL40,"1/2بدون")</f>
        <v>0</v>
      </c>
      <c r="N37" s="25">
        <f>COUNTIF('حضور وانصراف'!H40:AL40,"إذن 1")</f>
        <v>0</v>
      </c>
      <c r="O37" s="25">
        <f>COUNTIF('حضور وانصراف'!H40:AL40,"إذن 2")</f>
        <v>0</v>
      </c>
      <c r="P37" s="25">
        <f>COUNTIF('حضور وانصراف'!H40:AL40,"م")</f>
        <v>0</v>
      </c>
      <c r="Q37" s="25">
        <f>COUNTIF('حضور وانصراف'!H40:AL40,"مرضى")</f>
        <v>0</v>
      </c>
      <c r="R37" s="25">
        <f t="shared" si="1"/>
        <v>1.1666666666666667</v>
      </c>
      <c r="S37" s="25">
        <f>COUNTIF('حضور وانصراف'!H40:AL40,"&gt;0")</f>
        <v>0</v>
      </c>
      <c r="T37" s="25">
        <f>SUMIF('حضور وانصراف'!H40:AL40,"&gt;0")</f>
        <v>0</v>
      </c>
      <c r="U37" s="26">
        <f t="shared" si="2"/>
        <v>0</v>
      </c>
      <c r="V37" s="25">
        <f>COUNTIF('حضور وانصراف'!H40:AL40,"&lt;0")</f>
        <v>0</v>
      </c>
      <c r="W37" s="25">
        <f>-SUMIF('حضور وانصراف'!H40:AL40,"&lt;0")</f>
        <v>0</v>
      </c>
      <c r="X37" s="26">
        <f t="shared" si="3"/>
        <v>0</v>
      </c>
      <c r="Y37" s="88">
        <f t="shared" si="4"/>
        <v>-19.833333333333336</v>
      </c>
      <c r="Z37" s="27">
        <f>'حضور وانصراف'!AP40</f>
        <v>0</v>
      </c>
      <c r="AA37" s="27">
        <f>'حضور وانصراف'!AO40</f>
        <v>0</v>
      </c>
      <c r="AB37" s="27">
        <f>'حضور وانصراف'!AQ40</f>
        <v>0</v>
      </c>
      <c r="AC37" s="27">
        <f>'حضور وانصراف'!AR40</f>
        <v>0</v>
      </c>
      <c r="AD37" s="28">
        <f t="shared" si="5"/>
        <v>8.1666666666666661</v>
      </c>
      <c r="AE37" s="27">
        <f>'حضور وانصراف'!AW40</f>
        <v>0</v>
      </c>
      <c r="AF37" s="27">
        <f>'حضور وانصراف'!AX40</f>
        <v>0</v>
      </c>
      <c r="AG37" s="27">
        <f>'حضور وانصراف'!AS40</f>
        <v>0</v>
      </c>
      <c r="AH37" s="27">
        <f>'حضور وانصراف'!AT40</f>
        <v>0</v>
      </c>
    </row>
    <row r="38" spans="1:34" ht="18.75" thickBot="1" x14ac:dyDescent="0.25">
      <c r="A38" s="24">
        <f>'حضور وانصراف'!D41</f>
        <v>26</v>
      </c>
      <c r="B38" s="24">
        <f>'حضور وانصراف'!E41</f>
        <v>234</v>
      </c>
      <c r="C38" s="24" t="str">
        <f>'حضور وانصراف'!F41</f>
        <v>محمود السيد محمود على السيد</v>
      </c>
      <c r="D38" s="24" t="str">
        <f>'حضور وانصراف'!G41</f>
        <v>عامل انتاج</v>
      </c>
      <c r="E38" s="24">
        <f>COUNTIF('حضور وانصراف'!H41:AL41,"ح")+COUNTIF('حضور وانصراف'!H41:AL41,"&lt;0")+COUNTIF('حضور وانصراف'!H41:AL41,"&gt;0")</f>
        <v>10</v>
      </c>
      <c r="F38" s="88">
        <f t="shared" si="0"/>
        <v>-16.333333333333336</v>
      </c>
      <c r="G38" s="25">
        <f>COUNTIF('حضور وانصراف'!H41:AL41,"غ ب")</f>
        <v>0</v>
      </c>
      <c r="H38" s="25">
        <f>COUNTIF('حضور وانصراف'!H41:AL41,"إعتيادى")</f>
        <v>0</v>
      </c>
      <c r="I38" s="25">
        <f>COUNTIF('حضور وانصراف'!I41:AQ41,"1/2إعتيادى")</f>
        <v>0</v>
      </c>
      <c r="J38" s="25">
        <f>COUNTIF('حضور وانصراف'!H41:AL41,"عارضه")</f>
        <v>0</v>
      </c>
      <c r="K38" s="25">
        <f>COUNTIF('حضور وانصراف'!I41:AQ41,"1/2عارضه")</f>
        <v>0</v>
      </c>
      <c r="L38" s="25">
        <f>COUNTIF('حضور وانصراف'!H41:AL41,"بدون اجر")</f>
        <v>0</v>
      </c>
      <c r="M38" s="25">
        <f>COUNTIF('حضور وانصراف'!H41:AL41,"1/2بدون")</f>
        <v>0</v>
      </c>
      <c r="N38" s="25">
        <f>COUNTIF('حضور وانصراف'!H41:AL41,"إذن 1")</f>
        <v>0</v>
      </c>
      <c r="O38" s="25">
        <f>COUNTIF('حضور وانصراف'!H41:AL41,"إذن 2")</f>
        <v>0</v>
      </c>
      <c r="P38" s="25">
        <f>COUNTIF('حضور وانصراف'!H41:AL41,"م")</f>
        <v>0</v>
      </c>
      <c r="Q38" s="25">
        <f>COUNTIF('حضور وانصراف'!H41:AL41,"مرضى")</f>
        <v>0</v>
      </c>
      <c r="R38" s="25">
        <f t="shared" si="1"/>
        <v>1.6666666666666667</v>
      </c>
      <c r="S38" s="25">
        <f>COUNTIF('حضور وانصراف'!H41:AL41,"&gt;0")</f>
        <v>0</v>
      </c>
      <c r="T38" s="25">
        <f>SUMIF('حضور وانصراف'!H41:AL41,"&gt;0")</f>
        <v>0</v>
      </c>
      <c r="U38" s="26">
        <f t="shared" si="2"/>
        <v>0</v>
      </c>
      <c r="V38" s="25">
        <f>COUNTIF('حضور وانصراف'!H41:AL41,"&lt;0")</f>
        <v>0</v>
      </c>
      <c r="W38" s="25">
        <f>-SUMIF('حضور وانصراف'!H41:AL41,"&lt;0")</f>
        <v>0</v>
      </c>
      <c r="X38" s="26">
        <f t="shared" si="3"/>
        <v>0</v>
      </c>
      <c r="Y38" s="88">
        <f t="shared" si="4"/>
        <v>-16.333333333333336</v>
      </c>
      <c r="Z38" s="27">
        <f>'حضور وانصراف'!AP41</f>
        <v>0</v>
      </c>
      <c r="AA38" s="27">
        <f>'حضور وانصراف'!AO41</f>
        <v>0</v>
      </c>
      <c r="AB38" s="27">
        <f>'حضور وانصراف'!AQ41</f>
        <v>0</v>
      </c>
      <c r="AC38" s="27">
        <f>'حضور وانصراف'!AR41</f>
        <v>0</v>
      </c>
      <c r="AD38" s="28">
        <f t="shared" si="5"/>
        <v>11.666666666666666</v>
      </c>
      <c r="AE38" s="27">
        <f>'حضور وانصراف'!AW41</f>
        <v>0</v>
      </c>
      <c r="AF38" s="27">
        <f>'حضور وانصراف'!AX41</f>
        <v>0</v>
      </c>
      <c r="AG38" s="27">
        <f>'حضور وانصراف'!AS41</f>
        <v>0</v>
      </c>
      <c r="AH38" s="27">
        <f>'حضور وانصراف'!AT41</f>
        <v>0</v>
      </c>
    </row>
    <row r="39" spans="1:34" ht="18.75" thickBot="1" x14ac:dyDescent="0.25">
      <c r="A39" s="24">
        <f>'حضور وانصراف'!D42</f>
        <v>27</v>
      </c>
      <c r="B39" s="24">
        <f>'حضور وانصراف'!E42</f>
        <v>183</v>
      </c>
      <c r="C39" s="24" t="str">
        <f>'حضور وانصراف'!F42</f>
        <v>علاءالدين عادل سيد احمد الجمال</v>
      </c>
      <c r="D39" s="24" t="str">
        <f>'حضور وانصراف'!G42</f>
        <v>مراقب انتاج</v>
      </c>
      <c r="E39" s="24">
        <f>COUNTIF('حضور وانصراف'!H42:AL42,"ح")+COUNTIF('حضور وانصراف'!H42:AL42,"&lt;0")+COUNTIF('حضور وانصراف'!H42:AL42,"&gt;0")</f>
        <v>11</v>
      </c>
      <c r="F39" s="88">
        <f t="shared" si="0"/>
        <v>-15.166666666666666</v>
      </c>
      <c r="G39" s="25">
        <f>COUNTIF('حضور وانصراف'!H42:AL42,"غ ب")</f>
        <v>0</v>
      </c>
      <c r="H39" s="25">
        <f>COUNTIF('حضور وانصراف'!H42:AL42,"إعتيادى")</f>
        <v>0</v>
      </c>
      <c r="I39" s="25">
        <f>COUNTIF('حضور وانصراف'!I42:AQ42,"1/2إعتيادى")</f>
        <v>0</v>
      </c>
      <c r="J39" s="25">
        <f>COUNTIF('حضور وانصراف'!H42:AL42,"عارضه")</f>
        <v>0</v>
      </c>
      <c r="K39" s="25">
        <f>COUNTIF('حضور وانصراف'!I42:AQ42,"1/2عارضه")</f>
        <v>0</v>
      </c>
      <c r="L39" s="25">
        <f>COUNTIF('حضور وانصراف'!H42:AL42,"بدون اجر")</f>
        <v>0</v>
      </c>
      <c r="M39" s="25">
        <f>COUNTIF('حضور وانصراف'!H42:AL42,"1/2بدون")</f>
        <v>0</v>
      </c>
      <c r="N39" s="25">
        <f>COUNTIF('حضور وانصراف'!H42:AL42,"إذن 1")</f>
        <v>0</v>
      </c>
      <c r="O39" s="25">
        <f>COUNTIF('حضور وانصراف'!H42:AL42,"إذن 2")</f>
        <v>0</v>
      </c>
      <c r="P39" s="25">
        <f>COUNTIF('حضور وانصراف'!H42:AL42,"م")</f>
        <v>0</v>
      </c>
      <c r="Q39" s="25">
        <f>COUNTIF('حضور وانصراف'!H42:AL42,"مرضى")</f>
        <v>0</v>
      </c>
      <c r="R39" s="25">
        <f t="shared" si="1"/>
        <v>1.8333333333333333</v>
      </c>
      <c r="S39" s="25">
        <f>COUNTIF('حضور وانصراف'!H42:AL42,"&gt;0")</f>
        <v>4</v>
      </c>
      <c r="T39" s="25">
        <f>SUMIF('حضور وانصراف'!H42:AL42,"&gt;0")</f>
        <v>1020</v>
      </c>
      <c r="U39" s="26">
        <f t="shared" si="2"/>
        <v>2.125</v>
      </c>
      <c r="V39" s="25">
        <f>COUNTIF('حضور وانصراف'!H42:AL42,"&lt;0")</f>
        <v>1</v>
      </c>
      <c r="W39" s="25">
        <f>-SUMIF('حضور وانصراف'!H42:AL42,"&lt;0")</f>
        <v>360</v>
      </c>
      <c r="X39" s="26">
        <f t="shared" si="3"/>
        <v>0.75</v>
      </c>
      <c r="Y39" s="88">
        <f t="shared" si="4"/>
        <v>-15.166666666666666</v>
      </c>
      <c r="Z39" s="27">
        <f>'حضور وانصراف'!AP42</f>
        <v>0</v>
      </c>
      <c r="AA39" s="27">
        <f>'حضور وانصراف'!AO42</f>
        <v>0</v>
      </c>
      <c r="AB39" s="27">
        <f>'حضور وانصراف'!AQ42</f>
        <v>0</v>
      </c>
      <c r="AC39" s="27">
        <f>'حضور وانصراف'!AR42</f>
        <v>0</v>
      </c>
      <c r="AD39" s="28">
        <f t="shared" si="5"/>
        <v>14.958333333333334</v>
      </c>
      <c r="AE39" s="27">
        <f>'حضور وانصراف'!AW42</f>
        <v>0</v>
      </c>
      <c r="AF39" s="27">
        <f>'حضور وانصراف'!AX42</f>
        <v>0</v>
      </c>
      <c r="AG39" s="27">
        <f>'حضور وانصراف'!AS42</f>
        <v>0</v>
      </c>
      <c r="AH39" s="27">
        <f>'حضور وانصراف'!AT42</f>
        <v>0</v>
      </c>
    </row>
    <row r="40" spans="1:34" ht="18.75" thickBot="1" x14ac:dyDescent="0.25">
      <c r="A40" s="24">
        <f>'حضور وانصراف'!D43</f>
        <v>28</v>
      </c>
      <c r="B40" s="24">
        <f>'حضور وانصراف'!E43</f>
        <v>490</v>
      </c>
      <c r="C40" s="24" t="str">
        <f>'حضور وانصراف'!F43</f>
        <v>حاتم عبدالعاطى محمد فرج</v>
      </c>
      <c r="D40" s="24" t="str">
        <f>'حضور وانصراف'!G43</f>
        <v>عامل انتاج</v>
      </c>
      <c r="E40" s="24">
        <f>COUNTIF('حضور وانصراف'!H43:AL43,"ح")+COUNTIF('حضور وانصراف'!H43:AL43,"&lt;0")+COUNTIF('حضور وانصراف'!H43:AL43,"&gt;0")</f>
        <v>9</v>
      </c>
      <c r="F40" s="88">
        <f t="shared" si="0"/>
        <v>-17.5</v>
      </c>
      <c r="G40" s="25">
        <f>COUNTIF('حضور وانصراف'!H43:AL43,"غ ب")</f>
        <v>0</v>
      </c>
      <c r="H40" s="25">
        <f>COUNTIF('حضور وانصراف'!H43:AL43,"إعتيادى")</f>
        <v>0</v>
      </c>
      <c r="I40" s="25">
        <f>COUNTIF('حضور وانصراف'!I43:AQ43,"1/2إعتيادى")</f>
        <v>0</v>
      </c>
      <c r="J40" s="25">
        <f>COUNTIF('حضور وانصراف'!H43:AL43,"عارضه")</f>
        <v>0</v>
      </c>
      <c r="K40" s="25">
        <f>COUNTIF('حضور وانصراف'!I43:AQ43,"1/2عارضه")</f>
        <v>0</v>
      </c>
      <c r="L40" s="25">
        <f>COUNTIF('حضور وانصراف'!H43:AL43,"بدون اجر")</f>
        <v>0</v>
      </c>
      <c r="M40" s="25">
        <f>COUNTIF('حضور وانصراف'!H43:AL43,"1/2بدون")</f>
        <v>0</v>
      </c>
      <c r="N40" s="25">
        <f>COUNTIF('حضور وانصراف'!H43:AL43,"إذن 1")</f>
        <v>0</v>
      </c>
      <c r="O40" s="25">
        <f>COUNTIF('حضور وانصراف'!H43:AL43,"إذن 2")</f>
        <v>0</v>
      </c>
      <c r="P40" s="25">
        <f>COUNTIF('حضور وانصراف'!H43:AL43,"م")</f>
        <v>0</v>
      </c>
      <c r="Q40" s="25">
        <f>COUNTIF('حضور وانصراف'!H43:AL43,"مرضى")</f>
        <v>0</v>
      </c>
      <c r="R40" s="25">
        <f t="shared" si="1"/>
        <v>1.5</v>
      </c>
      <c r="S40" s="25">
        <f>COUNTIF('حضور وانصراف'!H43:AL43,"&gt;0")</f>
        <v>0</v>
      </c>
      <c r="T40" s="25">
        <f>SUMIF('حضور وانصراف'!H43:AL43,"&gt;0")</f>
        <v>0</v>
      </c>
      <c r="U40" s="26">
        <f t="shared" si="2"/>
        <v>0</v>
      </c>
      <c r="V40" s="25">
        <f>COUNTIF('حضور وانصراف'!H43:AL43,"&lt;0")</f>
        <v>0</v>
      </c>
      <c r="W40" s="25">
        <f>-SUMIF('حضور وانصراف'!H43:AL43,"&lt;0")</f>
        <v>0</v>
      </c>
      <c r="X40" s="26">
        <f t="shared" si="3"/>
        <v>0</v>
      </c>
      <c r="Y40" s="88">
        <f t="shared" si="4"/>
        <v>-17.5</v>
      </c>
      <c r="Z40" s="27">
        <f>'حضور وانصراف'!AP43</f>
        <v>0</v>
      </c>
      <c r="AA40" s="27">
        <f>'حضور وانصراف'!AO43</f>
        <v>0</v>
      </c>
      <c r="AB40" s="27">
        <f>'حضور وانصراف'!AQ43</f>
        <v>0</v>
      </c>
      <c r="AC40" s="27">
        <f>'حضور وانصراف'!AR43</f>
        <v>0</v>
      </c>
      <c r="AD40" s="28">
        <f t="shared" si="5"/>
        <v>10.5</v>
      </c>
      <c r="AE40" s="27">
        <f>'حضور وانصراف'!AW43</f>
        <v>0</v>
      </c>
      <c r="AF40" s="27">
        <f>'حضور وانصراف'!AX43</f>
        <v>0</v>
      </c>
      <c r="AG40" s="27">
        <f>'حضور وانصراف'!AS43</f>
        <v>0</v>
      </c>
      <c r="AH40" s="27">
        <f>'حضور وانصراف'!AT43</f>
        <v>0</v>
      </c>
    </row>
    <row r="41" spans="1:34" ht="18.75" thickBot="1" x14ac:dyDescent="0.25">
      <c r="A41" s="24">
        <f>'حضور وانصراف'!D44</f>
        <v>29</v>
      </c>
      <c r="B41" s="24">
        <f>'حضور وانصراف'!E44</f>
        <v>241</v>
      </c>
      <c r="C41" s="24" t="str">
        <f>'حضور وانصراف'!F44</f>
        <v>محمد عبدالحميد عبدالمعبود غراب</v>
      </c>
      <c r="D41" s="24" t="str">
        <f>'حضور وانصراف'!G44</f>
        <v>عامل انتاج</v>
      </c>
      <c r="E41" s="24">
        <f>COUNTIF('حضور وانصراف'!H44:AL44,"ح")+COUNTIF('حضور وانصراف'!H44:AL44,"&lt;0")+COUNTIF('حضور وانصراف'!H44:AL44,"&gt;0")</f>
        <v>10</v>
      </c>
      <c r="F41" s="88">
        <f t="shared" si="0"/>
        <v>-16.333333333333336</v>
      </c>
      <c r="G41" s="25">
        <f>COUNTIF('حضور وانصراف'!H44:AL44,"غ ب")</f>
        <v>0</v>
      </c>
      <c r="H41" s="25">
        <f>COUNTIF('حضور وانصراف'!H44:AL44,"إعتيادى")</f>
        <v>0</v>
      </c>
      <c r="I41" s="25">
        <f>COUNTIF('حضور وانصراف'!I44:AQ44,"1/2إعتيادى")</f>
        <v>0</v>
      </c>
      <c r="J41" s="25">
        <f>COUNTIF('حضور وانصراف'!H44:AL44,"عارضه")</f>
        <v>0</v>
      </c>
      <c r="K41" s="25">
        <f>COUNTIF('حضور وانصراف'!I44:AQ44,"1/2عارضه")</f>
        <v>0</v>
      </c>
      <c r="L41" s="25">
        <f>COUNTIF('حضور وانصراف'!H44:AL44,"بدون اجر")</f>
        <v>0</v>
      </c>
      <c r="M41" s="25">
        <f>COUNTIF('حضور وانصراف'!H44:AL44,"1/2بدون")</f>
        <v>0</v>
      </c>
      <c r="N41" s="25">
        <f>COUNTIF('حضور وانصراف'!H44:AL44,"إذن 1")</f>
        <v>0</v>
      </c>
      <c r="O41" s="25">
        <f>COUNTIF('حضور وانصراف'!H44:AL44,"إذن 2")</f>
        <v>0</v>
      </c>
      <c r="P41" s="25">
        <f>COUNTIF('حضور وانصراف'!H44:AL44,"م")</f>
        <v>0</v>
      </c>
      <c r="Q41" s="25">
        <f>COUNTIF('حضور وانصراف'!H44:AL44,"مرضى")</f>
        <v>0</v>
      </c>
      <c r="R41" s="25">
        <f t="shared" si="1"/>
        <v>1.6666666666666667</v>
      </c>
      <c r="S41" s="25">
        <f>COUNTIF('حضور وانصراف'!H44:AL44,"&gt;0")</f>
        <v>1</v>
      </c>
      <c r="T41" s="25">
        <f>SUMIF('حضور وانصراف'!H44:AL44,"&gt;0")</f>
        <v>60</v>
      </c>
      <c r="U41" s="26">
        <f t="shared" si="2"/>
        <v>0.125</v>
      </c>
      <c r="V41" s="25">
        <f>COUNTIF('حضور وانصراف'!H44:AL44,"&lt;0")</f>
        <v>0</v>
      </c>
      <c r="W41" s="25">
        <f>-SUMIF('حضور وانصراف'!H44:AL44,"&lt;0")</f>
        <v>0</v>
      </c>
      <c r="X41" s="26">
        <f t="shared" si="3"/>
        <v>0</v>
      </c>
      <c r="Y41" s="88">
        <f t="shared" si="4"/>
        <v>-16.333333333333336</v>
      </c>
      <c r="Z41" s="27">
        <f>'حضور وانصراف'!AP44</f>
        <v>0</v>
      </c>
      <c r="AA41" s="27">
        <f>'حضور وانصراف'!AO44</f>
        <v>0</v>
      </c>
      <c r="AB41" s="27">
        <f>'حضور وانصراف'!AQ44</f>
        <v>0</v>
      </c>
      <c r="AC41" s="27">
        <f>'حضور وانصراف'!AR44</f>
        <v>0</v>
      </c>
      <c r="AD41" s="28">
        <f t="shared" si="5"/>
        <v>11.791666666666666</v>
      </c>
      <c r="AE41" s="27">
        <f>'حضور وانصراف'!AW44</f>
        <v>0</v>
      </c>
      <c r="AF41" s="27">
        <f>'حضور وانصراف'!AX44</f>
        <v>0</v>
      </c>
      <c r="AG41" s="27">
        <f>'حضور وانصراف'!AS44</f>
        <v>0</v>
      </c>
      <c r="AH41" s="27">
        <f>'حضور وانصراف'!AT44</f>
        <v>0</v>
      </c>
    </row>
    <row r="42" spans="1:34" ht="18.75" thickBot="1" x14ac:dyDescent="0.25">
      <c r="A42" s="24">
        <f>'حضور وانصراف'!D45</f>
        <v>30</v>
      </c>
      <c r="B42" s="24">
        <f>'حضور وانصراف'!E45</f>
        <v>277</v>
      </c>
      <c r="C42" s="24" t="str">
        <f>'حضور وانصراف'!F45</f>
        <v>احمد سيد محمد ابراهيم</v>
      </c>
      <c r="D42" s="24" t="str">
        <f>'حضور وانصراف'!G45</f>
        <v>عامل انتاج</v>
      </c>
      <c r="E42" s="24">
        <f>COUNTIF('حضور وانصراف'!H45:AL45,"ح")+COUNTIF('حضور وانصراف'!H45:AL45,"&lt;0")+COUNTIF('حضور وانصراف'!H45:AL45,"&gt;0")</f>
        <v>8</v>
      </c>
      <c r="F42" s="88">
        <f t="shared" si="0"/>
        <v>-18.666666666666664</v>
      </c>
      <c r="G42" s="25">
        <f>COUNTIF('حضور وانصراف'!H45:AL45,"غ ب")</f>
        <v>0</v>
      </c>
      <c r="H42" s="25">
        <f>COUNTIF('حضور وانصراف'!H45:AL45,"إعتيادى")</f>
        <v>0</v>
      </c>
      <c r="I42" s="25">
        <f>COUNTIF('حضور وانصراف'!I45:AQ45,"1/2إعتيادى")</f>
        <v>0</v>
      </c>
      <c r="J42" s="25">
        <f>COUNTIF('حضور وانصراف'!H45:AL45,"عارضه")</f>
        <v>0</v>
      </c>
      <c r="K42" s="25">
        <f>COUNTIF('حضور وانصراف'!I45:AQ45,"1/2عارضه")</f>
        <v>0</v>
      </c>
      <c r="L42" s="25">
        <f>COUNTIF('حضور وانصراف'!H45:AL45,"بدون اجر")</f>
        <v>0</v>
      </c>
      <c r="M42" s="25">
        <f>COUNTIF('حضور وانصراف'!H45:AL45,"1/2بدون")</f>
        <v>0</v>
      </c>
      <c r="N42" s="25">
        <f>COUNTIF('حضور وانصراف'!H45:AL45,"إذن 1")</f>
        <v>0</v>
      </c>
      <c r="O42" s="25">
        <f>COUNTIF('حضور وانصراف'!H45:AL45,"إذن 2")</f>
        <v>0</v>
      </c>
      <c r="P42" s="25">
        <f>COUNTIF('حضور وانصراف'!H45:AL45,"م")</f>
        <v>0</v>
      </c>
      <c r="Q42" s="25">
        <f>COUNTIF('حضور وانصراف'!H45:AL45,"مرضى")</f>
        <v>0</v>
      </c>
      <c r="R42" s="25">
        <f t="shared" si="1"/>
        <v>1.3333333333333333</v>
      </c>
      <c r="S42" s="25">
        <f>COUNTIF('حضور وانصراف'!H45:AL45,"&gt;0")</f>
        <v>0</v>
      </c>
      <c r="T42" s="25">
        <f>SUMIF('حضور وانصراف'!H45:AL45,"&gt;0")</f>
        <v>0</v>
      </c>
      <c r="U42" s="26">
        <f t="shared" si="2"/>
        <v>0</v>
      </c>
      <c r="V42" s="25">
        <f>COUNTIF('حضور وانصراف'!H45:AL45,"&lt;0")</f>
        <v>1</v>
      </c>
      <c r="W42" s="25">
        <f>-SUMIF('حضور وانصراف'!H45:AL45,"&lt;0")</f>
        <v>240</v>
      </c>
      <c r="X42" s="26">
        <f t="shared" si="3"/>
        <v>0.5</v>
      </c>
      <c r="Y42" s="88">
        <f t="shared" si="4"/>
        <v>-18.666666666666664</v>
      </c>
      <c r="Z42" s="27">
        <f>'حضور وانصراف'!AP45</f>
        <v>0</v>
      </c>
      <c r="AA42" s="27">
        <f>'حضور وانصراف'!AO45</f>
        <v>0</v>
      </c>
      <c r="AB42" s="27">
        <f>'حضور وانصراف'!AQ45</f>
        <v>0</v>
      </c>
      <c r="AC42" s="27">
        <f>'حضور وانصراف'!AR45</f>
        <v>0</v>
      </c>
      <c r="AD42" s="28">
        <f t="shared" si="5"/>
        <v>9.3333333333333339</v>
      </c>
      <c r="AE42" s="27">
        <f>'حضور وانصراف'!AW45</f>
        <v>0</v>
      </c>
      <c r="AF42" s="27">
        <f>'حضور وانصراف'!AX45</f>
        <v>0</v>
      </c>
      <c r="AG42" s="27">
        <f>'حضور وانصراف'!AS45</f>
        <v>0</v>
      </c>
      <c r="AH42" s="27">
        <f>'حضور وانصراف'!AT45</f>
        <v>0</v>
      </c>
    </row>
    <row r="43" spans="1:34" ht="18.75" thickBot="1" x14ac:dyDescent="0.25">
      <c r="A43" s="24">
        <f>'حضور وانصراف'!D46</f>
        <v>31</v>
      </c>
      <c r="B43" s="24">
        <f>'حضور وانصراف'!E46</f>
        <v>317</v>
      </c>
      <c r="C43" s="24" t="str">
        <f>'حضور وانصراف'!F46</f>
        <v>عمرو هريدى احمد محمد</v>
      </c>
      <c r="D43" s="24" t="str">
        <f>'حضور وانصراف'!G46</f>
        <v>عامل انتاج</v>
      </c>
      <c r="E43" s="24">
        <f>COUNTIF('حضور وانصراف'!H46:AL46,"ح")+COUNTIF('حضور وانصراف'!H46:AL46,"&lt;0")+COUNTIF('حضور وانصراف'!H46:AL46,"&gt;0")</f>
        <v>6</v>
      </c>
      <c r="F43" s="88">
        <f t="shared" si="0"/>
        <v>-21</v>
      </c>
      <c r="G43" s="25">
        <f>COUNTIF('حضور وانصراف'!H46:AL46,"غ ب")</f>
        <v>0</v>
      </c>
      <c r="H43" s="25">
        <f>COUNTIF('حضور وانصراف'!H46:AL46,"إعتيادى")</f>
        <v>0</v>
      </c>
      <c r="I43" s="25">
        <f>COUNTIF('حضور وانصراف'!I46:AQ46,"1/2إعتيادى")</f>
        <v>0</v>
      </c>
      <c r="J43" s="25">
        <f>COUNTIF('حضور وانصراف'!H46:AL46,"عارضه")</f>
        <v>0</v>
      </c>
      <c r="K43" s="25">
        <f>COUNTIF('حضور وانصراف'!I46:AQ46,"1/2عارضه")</f>
        <v>0</v>
      </c>
      <c r="L43" s="25">
        <f>COUNTIF('حضور وانصراف'!H46:AL46,"بدون اجر")</f>
        <v>0</v>
      </c>
      <c r="M43" s="25">
        <f>COUNTIF('حضور وانصراف'!H46:AL46,"1/2بدون")</f>
        <v>0</v>
      </c>
      <c r="N43" s="25">
        <f>COUNTIF('حضور وانصراف'!H46:AL46,"إذن 1")</f>
        <v>0</v>
      </c>
      <c r="O43" s="25">
        <f>COUNTIF('حضور وانصراف'!H46:AL46,"إذن 2")</f>
        <v>0</v>
      </c>
      <c r="P43" s="25">
        <f>COUNTIF('حضور وانصراف'!H46:AL46,"م")</f>
        <v>0</v>
      </c>
      <c r="Q43" s="25">
        <f>COUNTIF('حضور وانصراف'!H46:AL46,"مرضى")</f>
        <v>0</v>
      </c>
      <c r="R43" s="25">
        <f t="shared" si="1"/>
        <v>1</v>
      </c>
      <c r="S43" s="25">
        <f>COUNTIF('حضور وانصراف'!H46:AL46,"&gt;0")</f>
        <v>0</v>
      </c>
      <c r="T43" s="25">
        <f>SUMIF('حضور وانصراف'!H46:AL46,"&gt;0")</f>
        <v>0</v>
      </c>
      <c r="U43" s="26">
        <f t="shared" si="2"/>
        <v>0</v>
      </c>
      <c r="V43" s="25">
        <f>COUNTIF('حضور وانصراف'!H46:AL46,"&lt;0")</f>
        <v>0</v>
      </c>
      <c r="W43" s="25">
        <f>-SUMIF('حضور وانصراف'!H46:AL46,"&lt;0")</f>
        <v>0</v>
      </c>
      <c r="X43" s="26">
        <f t="shared" si="3"/>
        <v>0</v>
      </c>
      <c r="Y43" s="88">
        <f t="shared" si="4"/>
        <v>-21</v>
      </c>
      <c r="Z43" s="27">
        <f>'حضور وانصراف'!AP46</f>
        <v>0</v>
      </c>
      <c r="AA43" s="27">
        <f>'حضور وانصراف'!AO46</f>
        <v>0</v>
      </c>
      <c r="AB43" s="27">
        <f>'حضور وانصراف'!AQ46</f>
        <v>0</v>
      </c>
      <c r="AC43" s="27">
        <f>'حضور وانصراف'!AR46</f>
        <v>0</v>
      </c>
      <c r="AD43" s="28">
        <f t="shared" si="5"/>
        <v>7</v>
      </c>
      <c r="AE43" s="27">
        <f>'حضور وانصراف'!AW46</f>
        <v>0</v>
      </c>
      <c r="AF43" s="27">
        <f>'حضور وانصراف'!AX46</f>
        <v>0</v>
      </c>
      <c r="AG43" s="27">
        <f>'حضور وانصراف'!AS46</f>
        <v>0</v>
      </c>
      <c r="AH43" s="27">
        <f>'حضور وانصراف'!AT46</f>
        <v>0</v>
      </c>
    </row>
    <row r="44" spans="1:34" ht="18.75" thickBot="1" x14ac:dyDescent="0.25">
      <c r="A44" s="24">
        <f>'حضور وانصراف'!D47</f>
        <v>32</v>
      </c>
      <c r="B44" s="24">
        <f>'حضور وانصراف'!E47</f>
        <v>484</v>
      </c>
      <c r="C44" s="24" t="str">
        <f>'حضور وانصراف'!F47</f>
        <v>مصطفى حسين حسن احمد</v>
      </c>
      <c r="D44" s="24" t="str">
        <f>'حضور وانصراف'!G47</f>
        <v>عامل انتاج</v>
      </c>
      <c r="E44" s="24">
        <f>COUNTIF('حضور وانصراف'!H47:AL47,"ح")+COUNTIF('حضور وانصراف'!H47:AL47,"&lt;0")+COUNTIF('حضور وانصراف'!H47:AL47,"&gt;0")</f>
        <v>8</v>
      </c>
      <c r="F44" s="88">
        <f t="shared" si="0"/>
        <v>-18.666666666666664</v>
      </c>
      <c r="G44" s="25">
        <f>COUNTIF('حضور وانصراف'!H47:AL47,"غ ب")</f>
        <v>0</v>
      </c>
      <c r="H44" s="25">
        <f>COUNTIF('حضور وانصراف'!H47:AL47,"إعتيادى")</f>
        <v>0</v>
      </c>
      <c r="I44" s="25">
        <f>COUNTIF('حضور وانصراف'!I47:AQ47,"1/2إعتيادى")</f>
        <v>0</v>
      </c>
      <c r="J44" s="25">
        <f>COUNTIF('حضور وانصراف'!H47:AL47,"عارضه")</f>
        <v>0</v>
      </c>
      <c r="K44" s="25">
        <f>COUNTIF('حضور وانصراف'!I47:AQ47,"1/2عارضه")</f>
        <v>0</v>
      </c>
      <c r="L44" s="25">
        <f>COUNTIF('حضور وانصراف'!H47:AL47,"بدون اجر")</f>
        <v>0</v>
      </c>
      <c r="M44" s="25">
        <f>COUNTIF('حضور وانصراف'!H47:AL47,"1/2بدون")</f>
        <v>0</v>
      </c>
      <c r="N44" s="25">
        <f>COUNTIF('حضور وانصراف'!H47:AL47,"إذن 1")</f>
        <v>0</v>
      </c>
      <c r="O44" s="25">
        <f>COUNTIF('حضور وانصراف'!H47:AL47,"إذن 2")</f>
        <v>0</v>
      </c>
      <c r="P44" s="25">
        <f>COUNTIF('حضور وانصراف'!H47:AL47,"م")</f>
        <v>0</v>
      </c>
      <c r="Q44" s="25">
        <f>COUNTIF('حضور وانصراف'!H47:AL47,"مرضى")</f>
        <v>0</v>
      </c>
      <c r="R44" s="25">
        <f t="shared" si="1"/>
        <v>1.3333333333333333</v>
      </c>
      <c r="S44" s="25">
        <f>COUNTIF('حضور وانصراف'!H47:AL47,"&gt;0")</f>
        <v>0</v>
      </c>
      <c r="T44" s="25">
        <f>SUMIF('حضور وانصراف'!H47:AL47,"&gt;0")</f>
        <v>0</v>
      </c>
      <c r="U44" s="26">
        <f t="shared" si="2"/>
        <v>0</v>
      </c>
      <c r="V44" s="25">
        <f>COUNTIF('حضور وانصراف'!H47:AL47,"&lt;0")</f>
        <v>0</v>
      </c>
      <c r="W44" s="25">
        <f>-SUMIF('حضور وانصراف'!H47:AL47,"&lt;0")</f>
        <v>0</v>
      </c>
      <c r="X44" s="26">
        <f t="shared" si="3"/>
        <v>0</v>
      </c>
      <c r="Y44" s="88">
        <f t="shared" si="4"/>
        <v>-18.666666666666664</v>
      </c>
      <c r="Z44" s="27">
        <f>'حضور وانصراف'!AP47</f>
        <v>0</v>
      </c>
      <c r="AA44" s="27">
        <f>'حضور وانصراف'!AO47</f>
        <v>0</v>
      </c>
      <c r="AB44" s="27">
        <f>'حضور وانصراف'!AQ47</f>
        <v>0</v>
      </c>
      <c r="AC44" s="27">
        <f>'حضور وانصراف'!AR47</f>
        <v>0</v>
      </c>
      <c r="AD44" s="28">
        <f t="shared" si="5"/>
        <v>9.3333333333333339</v>
      </c>
      <c r="AE44" s="27">
        <f>'حضور وانصراف'!AW47</f>
        <v>0</v>
      </c>
      <c r="AF44" s="27">
        <f>'حضور وانصراف'!AX47</f>
        <v>0</v>
      </c>
      <c r="AG44" s="27">
        <f>'حضور وانصراف'!AS47</f>
        <v>0</v>
      </c>
      <c r="AH44" s="27">
        <f>'حضور وانصراف'!AT47</f>
        <v>0</v>
      </c>
    </row>
    <row r="45" spans="1:34" ht="18.75" thickBot="1" x14ac:dyDescent="0.25">
      <c r="A45" s="24">
        <f>'حضور وانصراف'!D48</f>
        <v>33</v>
      </c>
      <c r="B45" s="24">
        <f>'حضور وانصراف'!E48</f>
        <v>445</v>
      </c>
      <c r="C45" s="24" t="str">
        <f>'حضور وانصراف'!F48</f>
        <v>شحاته ريان علام محمد</v>
      </c>
      <c r="D45" s="24" t="str">
        <f>'حضور وانصراف'!G48</f>
        <v>عامل انتاج</v>
      </c>
      <c r="E45" s="24">
        <f>COUNTIF('حضور وانصراف'!H48:AL48,"ح")+COUNTIF('حضور وانصراف'!H48:AL48,"&lt;0")+COUNTIF('حضور وانصراف'!H48:AL48,"&gt;0")</f>
        <v>9</v>
      </c>
      <c r="F45" s="88">
        <f t="shared" si="0"/>
        <v>-17.5</v>
      </c>
      <c r="G45" s="25">
        <f>COUNTIF('حضور وانصراف'!H48:AL48,"غ ب")</f>
        <v>0</v>
      </c>
      <c r="H45" s="25">
        <f>COUNTIF('حضور وانصراف'!H48:AL48,"إعتيادى")</f>
        <v>0</v>
      </c>
      <c r="I45" s="25">
        <f>COUNTIF('حضور وانصراف'!I48:AQ48,"1/2إعتيادى")</f>
        <v>0</v>
      </c>
      <c r="J45" s="25">
        <f>COUNTIF('حضور وانصراف'!H48:AL48,"عارضه")</f>
        <v>0</v>
      </c>
      <c r="K45" s="25">
        <f>COUNTIF('حضور وانصراف'!I48:AQ48,"1/2عارضه")</f>
        <v>0</v>
      </c>
      <c r="L45" s="25">
        <f>COUNTIF('حضور وانصراف'!H48:AL48,"بدون اجر")</f>
        <v>0</v>
      </c>
      <c r="M45" s="25">
        <f>COUNTIF('حضور وانصراف'!H48:AL48,"1/2بدون")</f>
        <v>0</v>
      </c>
      <c r="N45" s="25">
        <f>COUNTIF('حضور وانصراف'!H48:AL48,"إذن 1")</f>
        <v>0</v>
      </c>
      <c r="O45" s="25">
        <f>COUNTIF('حضور وانصراف'!H48:AL48,"إذن 2")</f>
        <v>0</v>
      </c>
      <c r="P45" s="25">
        <f>COUNTIF('حضور وانصراف'!H48:AL48,"م")</f>
        <v>0</v>
      </c>
      <c r="Q45" s="25">
        <f>COUNTIF('حضور وانصراف'!H48:AL48,"مرضى")</f>
        <v>0</v>
      </c>
      <c r="R45" s="25">
        <f t="shared" si="1"/>
        <v>1.5</v>
      </c>
      <c r="S45" s="25">
        <f>COUNTIF('حضور وانصراف'!H48:AL48,"&gt;0")</f>
        <v>0</v>
      </c>
      <c r="T45" s="25">
        <f>SUMIF('حضور وانصراف'!H48:AL48,"&gt;0")</f>
        <v>0</v>
      </c>
      <c r="U45" s="26">
        <f t="shared" si="2"/>
        <v>0</v>
      </c>
      <c r="V45" s="25">
        <f>COUNTIF('حضور وانصراف'!H48:AL48,"&lt;0")</f>
        <v>0</v>
      </c>
      <c r="W45" s="25">
        <f>-SUMIF('حضور وانصراف'!H48:AL48,"&lt;0")</f>
        <v>0</v>
      </c>
      <c r="X45" s="26">
        <f t="shared" si="3"/>
        <v>0</v>
      </c>
      <c r="Y45" s="88">
        <f t="shared" si="4"/>
        <v>-17.5</v>
      </c>
      <c r="Z45" s="27">
        <f>'حضور وانصراف'!AP48</f>
        <v>0</v>
      </c>
      <c r="AA45" s="27">
        <f>'حضور وانصراف'!AO48</f>
        <v>0</v>
      </c>
      <c r="AB45" s="27">
        <f>'حضور وانصراف'!AQ48</f>
        <v>0</v>
      </c>
      <c r="AC45" s="27">
        <f>'حضور وانصراف'!AR48</f>
        <v>0</v>
      </c>
      <c r="AD45" s="28">
        <f t="shared" si="5"/>
        <v>10.5</v>
      </c>
      <c r="AE45" s="27">
        <f>'حضور وانصراف'!AW48</f>
        <v>0</v>
      </c>
      <c r="AF45" s="27">
        <f>'حضور وانصراف'!AX48</f>
        <v>0</v>
      </c>
      <c r="AG45" s="27">
        <f>'حضور وانصراف'!AS48</f>
        <v>0</v>
      </c>
      <c r="AH45" s="27">
        <f>'حضور وانصراف'!AT48</f>
        <v>0</v>
      </c>
    </row>
    <row r="46" spans="1:34" ht="18.75" thickBot="1" x14ac:dyDescent="0.25">
      <c r="A46" s="24">
        <f>'حضور وانصراف'!D49</f>
        <v>34</v>
      </c>
      <c r="B46" s="24">
        <f>'حضور وانصراف'!E49</f>
        <v>299</v>
      </c>
      <c r="C46" s="24" t="str">
        <f>'حضور وانصراف'!F49</f>
        <v>محمد جمال مرسى مرسى سعودى</v>
      </c>
      <c r="D46" s="24" t="str">
        <f>'حضور وانصراف'!G49</f>
        <v>عامل انتاج</v>
      </c>
      <c r="E46" s="24">
        <f>COUNTIF('حضور وانصراف'!H49:AL49,"ح")+COUNTIF('حضور وانصراف'!H49:AL49,"&lt;0")+COUNTIF('حضور وانصراف'!H49:AL49,"&gt;0")</f>
        <v>9</v>
      </c>
      <c r="F46" s="88">
        <f t="shared" si="0"/>
        <v>-17.5</v>
      </c>
      <c r="G46" s="25">
        <f>COUNTIF('حضور وانصراف'!H49:AL49,"غ ب")</f>
        <v>0</v>
      </c>
      <c r="H46" s="25">
        <f>COUNTIF('حضور وانصراف'!H49:AL49,"إعتيادى")</f>
        <v>0</v>
      </c>
      <c r="I46" s="25">
        <f>COUNTIF('حضور وانصراف'!I49:AQ49,"1/2إعتيادى")</f>
        <v>0</v>
      </c>
      <c r="J46" s="25">
        <f>COUNTIF('حضور وانصراف'!H49:AL49,"عارضه")</f>
        <v>0</v>
      </c>
      <c r="K46" s="25">
        <f>COUNTIF('حضور وانصراف'!I49:AQ49,"1/2عارضه")</f>
        <v>0</v>
      </c>
      <c r="L46" s="25">
        <f>COUNTIF('حضور وانصراف'!H49:AL49,"بدون اجر")</f>
        <v>0</v>
      </c>
      <c r="M46" s="25">
        <f>COUNTIF('حضور وانصراف'!H49:AL49,"1/2بدون")</f>
        <v>0</v>
      </c>
      <c r="N46" s="25">
        <f>COUNTIF('حضور وانصراف'!H49:AL49,"إذن 1")</f>
        <v>0</v>
      </c>
      <c r="O46" s="25">
        <f>COUNTIF('حضور وانصراف'!H49:AL49,"إذن 2")</f>
        <v>0</v>
      </c>
      <c r="P46" s="25">
        <f>COUNTIF('حضور وانصراف'!H49:AL49,"م")</f>
        <v>0</v>
      </c>
      <c r="Q46" s="25">
        <f>COUNTIF('حضور وانصراف'!H49:AL49,"مرضى")</f>
        <v>0</v>
      </c>
      <c r="R46" s="25">
        <f t="shared" si="1"/>
        <v>1.5</v>
      </c>
      <c r="S46" s="25">
        <f>COUNTIF('حضور وانصراف'!H49:AL49,"&gt;0")</f>
        <v>0</v>
      </c>
      <c r="T46" s="25">
        <f>SUMIF('حضور وانصراف'!H49:AL49,"&gt;0")</f>
        <v>0</v>
      </c>
      <c r="U46" s="26">
        <f t="shared" si="2"/>
        <v>0</v>
      </c>
      <c r="V46" s="25">
        <f>COUNTIF('حضور وانصراف'!H49:AL49,"&lt;0")</f>
        <v>0</v>
      </c>
      <c r="W46" s="25">
        <f>-SUMIF('حضور وانصراف'!H49:AL49,"&lt;0")</f>
        <v>0</v>
      </c>
      <c r="X46" s="26">
        <f t="shared" si="3"/>
        <v>0</v>
      </c>
      <c r="Y46" s="88">
        <f t="shared" si="4"/>
        <v>-17.5</v>
      </c>
      <c r="Z46" s="27">
        <f>'حضور وانصراف'!AP49</f>
        <v>0</v>
      </c>
      <c r="AA46" s="27">
        <f>'حضور وانصراف'!AO49</f>
        <v>0</v>
      </c>
      <c r="AB46" s="27">
        <f>'حضور وانصراف'!AQ49</f>
        <v>0</v>
      </c>
      <c r="AC46" s="27">
        <f>'حضور وانصراف'!AR49</f>
        <v>0</v>
      </c>
      <c r="AD46" s="28">
        <f t="shared" si="5"/>
        <v>10.5</v>
      </c>
      <c r="AE46" s="27">
        <f>'حضور وانصراف'!AW49</f>
        <v>0</v>
      </c>
      <c r="AF46" s="27">
        <f>'حضور وانصراف'!AX49</f>
        <v>0</v>
      </c>
      <c r="AG46" s="27">
        <f>'حضور وانصراف'!AS49</f>
        <v>0</v>
      </c>
      <c r="AH46" s="27">
        <f>'حضور وانصراف'!AT49</f>
        <v>0</v>
      </c>
    </row>
    <row r="47" spans="1:34" ht="18.75" thickBot="1" x14ac:dyDescent="0.25">
      <c r="A47" s="24">
        <f>'حضور وانصراف'!D50</f>
        <v>35</v>
      </c>
      <c r="B47" s="24">
        <f>'حضور وانصراف'!E50</f>
        <v>291</v>
      </c>
      <c r="C47" s="24" t="str">
        <f>'حضور وانصراف'!F50</f>
        <v>محمود حسين على احمد بليله</v>
      </c>
      <c r="D47" s="24" t="str">
        <f>'حضور وانصراف'!G50</f>
        <v>عامل انتاج</v>
      </c>
      <c r="E47" s="24">
        <f>COUNTIF('حضور وانصراف'!H50:AL50,"ح")+COUNTIF('حضور وانصراف'!H50:AL50,"&lt;0")+COUNTIF('حضور وانصراف'!H50:AL50,"&gt;0")</f>
        <v>9</v>
      </c>
      <c r="F47" s="88">
        <f t="shared" si="0"/>
        <v>-17.5</v>
      </c>
      <c r="G47" s="25">
        <f>COUNTIF('حضور وانصراف'!H50:AL50,"غ ب")</f>
        <v>0</v>
      </c>
      <c r="H47" s="25">
        <f>COUNTIF('حضور وانصراف'!H50:AL50,"إعتيادى")</f>
        <v>0</v>
      </c>
      <c r="I47" s="25">
        <f>COUNTIF('حضور وانصراف'!I50:AQ50,"1/2إعتيادى")</f>
        <v>0</v>
      </c>
      <c r="J47" s="25">
        <f>COUNTIF('حضور وانصراف'!H50:AL50,"عارضه")</f>
        <v>0</v>
      </c>
      <c r="K47" s="25">
        <f>COUNTIF('حضور وانصراف'!I50:AQ50,"1/2عارضه")</f>
        <v>0</v>
      </c>
      <c r="L47" s="25">
        <f>COUNTIF('حضور وانصراف'!H50:AL50,"بدون اجر")</f>
        <v>0</v>
      </c>
      <c r="M47" s="25">
        <f>COUNTIF('حضور وانصراف'!H50:AL50,"1/2بدون")</f>
        <v>0</v>
      </c>
      <c r="N47" s="25">
        <f>COUNTIF('حضور وانصراف'!H50:AL50,"إذن 1")</f>
        <v>0</v>
      </c>
      <c r="O47" s="25">
        <f>COUNTIF('حضور وانصراف'!H50:AL50,"إذن 2")</f>
        <v>0</v>
      </c>
      <c r="P47" s="25">
        <f>COUNTIF('حضور وانصراف'!H50:AL50,"م")</f>
        <v>0</v>
      </c>
      <c r="Q47" s="25">
        <f>COUNTIF('حضور وانصراف'!H50:AL50,"مرضى")</f>
        <v>0</v>
      </c>
      <c r="R47" s="25">
        <f t="shared" si="1"/>
        <v>1.5</v>
      </c>
      <c r="S47" s="25">
        <f>COUNTIF('حضور وانصراف'!H50:AL50,"&gt;0")</f>
        <v>0</v>
      </c>
      <c r="T47" s="25">
        <f>SUMIF('حضور وانصراف'!H50:AL50,"&gt;0")</f>
        <v>0</v>
      </c>
      <c r="U47" s="26">
        <f t="shared" si="2"/>
        <v>0</v>
      </c>
      <c r="V47" s="25">
        <f>COUNTIF('حضور وانصراف'!H50:AL50,"&lt;0")</f>
        <v>0</v>
      </c>
      <c r="W47" s="25">
        <f>-SUMIF('حضور وانصراف'!H50:AL50,"&lt;0")</f>
        <v>0</v>
      </c>
      <c r="X47" s="26">
        <f t="shared" si="3"/>
        <v>0</v>
      </c>
      <c r="Y47" s="88">
        <f t="shared" si="4"/>
        <v>-17.5</v>
      </c>
      <c r="Z47" s="27">
        <f>'حضور وانصراف'!AP50</f>
        <v>0</v>
      </c>
      <c r="AA47" s="27">
        <f>'حضور وانصراف'!AO50</f>
        <v>0</v>
      </c>
      <c r="AB47" s="27">
        <f>'حضور وانصراف'!AQ50</f>
        <v>0</v>
      </c>
      <c r="AC47" s="27">
        <f>'حضور وانصراف'!AR50</f>
        <v>0</v>
      </c>
      <c r="AD47" s="28">
        <f t="shared" si="5"/>
        <v>10.5</v>
      </c>
      <c r="AE47" s="27">
        <f>'حضور وانصراف'!AW50</f>
        <v>0</v>
      </c>
      <c r="AF47" s="27">
        <f>'حضور وانصراف'!AX50</f>
        <v>0</v>
      </c>
      <c r="AG47" s="27">
        <f>'حضور وانصراف'!AS50</f>
        <v>0</v>
      </c>
      <c r="AH47" s="27">
        <f>'حضور وانصراف'!AT50</f>
        <v>0</v>
      </c>
    </row>
    <row r="48" spans="1:34" ht="18.75" thickBot="1" x14ac:dyDescent="0.25">
      <c r="A48" s="24">
        <f>'حضور وانصراف'!D51</f>
        <v>36</v>
      </c>
      <c r="B48" s="24">
        <f>'حضور وانصراف'!E51</f>
        <v>284</v>
      </c>
      <c r="C48" s="24" t="str">
        <f>'حضور وانصراف'!F51</f>
        <v>اسلام احمد مفرح احمد مفرح امام</v>
      </c>
      <c r="D48" s="24" t="str">
        <f>'حضور وانصراف'!G51</f>
        <v>عامل انتاج</v>
      </c>
      <c r="E48" s="24">
        <f>COUNTIF('حضور وانصراف'!H51:AL51,"ح")+COUNTIF('حضور وانصراف'!H51:AL51,"&lt;0")+COUNTIF('حضور وانصراف'!H51:AL51,"&gt;0")</f>
        <v>7</v>
      </c>
      <c r="F48" s="88">
        <f t="shared" si="0"/>
        <v>-19.833333333333336</v>
      </c>
      <c r="G48" s="25">
        <f>COUNTIF('حضور وانصراف'!H51:AL51,"غ ب")</f>
        <v>0</v>
      </c>
      <c r="H48" s="25">
        <f>COUNTIF('حضور وانصراف'!H51:AL51,"إعتيادى")</f>
        <v>0</v>
      </c>
      <c r="I48" s="25">
        <f>COUNTIF('حضور وانصراف'!I51:AQ51,"1/2إعتيادى")</f>
        <v>0</v>
      </c>
      <c r="J48" s="25">
        <f>COUNTIF('حضور وانصراف'!H51:AL51,"عارضه")</f>
        <v>0</v>
      </c>
      <c r="K48" s="25">
        <f>COUNTIF('حضور وانصراف'!I51:AQ51,"1/2عارضه")</f>
        <v>0</v>
      </c>
      <c r="L48" s="25">
        <f>COUNTIF('حضور وانصراف'!H51:AL51,"بدون اجر")</f>
        <v>0</v>
      </c>
      <c r="M48" s="25">
        <f>COUNTIF('حضور وانصراف'!H51:AL51,"1/2بدون")</f>
        <v>0</v>
      </c>
      <c r="N48" s="25">
        <f>COUNTIF('حضور وانصراف'!H51:AL51,"إذن 1")</f>
        <v>0</v>
      </c>
      <c r="O48" s="25">
        <f>COUNTIF('حضور وانصراف'!H51:AL51,"إذن 2")</f>
        <v>0</v>
      </c>
      <c r="P48" s="25">
        <f>COUNTIF('حضور وانصراف'!H51:AL51,"م")</f>
        <v>0</v>
      </c>
      <c r="Q48" s="25">
        <f>COUNTIF('حضور وانصراف'!H51:AL51,"مرضى")</f>
        <v>0</v>
      </c>
      <c r="R48" s="25">
        <f t="shared" si="1"/>
        <v>1.1666666666666667</v>
      </c>
      <c r="S48" s="25">
        <f>COUNTIF('حضور وانصراف'!H51:AL51,"&gt;0")</f>
        <v>0</v>
      </c>
      <c r="T48" s="25">
        <f>SUMIF('حضور وانصراف'!H51:AL51,"&gt;0")</f>
        <v>0</v>
      </c>
      <c r="U48" s="26">
        <f t="shared" si="2"/>
        <v>0</v>
      </c>
      <c r="V48" s="25">
        <f>COUNTIF('حضور وانصراف'!H51:AL51,"&lt;0")</f>
        <v>0</v>
      </c>
      <c r="W48" s="25">
        <f>-SUMIF('حضور وانصراف'!H51:AL51,"&lt;0")</f>
        <v>0</v>
      </c>
      <c r="X48" s="26">
        <f t="shared" si="3"/>
        <v>0</v>
      </c>
      <c r="Y48" s="88">
        <f t="shared" si="4"/>
        <v>-19.833333333333336</v>
      </c>
      <c r="Z48" s="27">
        <f>'حضور وانصراف'!AP51</f>
        <v>0</v>
      </c>
      <c r="AA48" s="27">
        <f>'حضور وانصراف'!AO51</f>
        <v>0</v>
      </c>
      <c r="AB48" s="27">
        <f>'حضور وانصراف'!AQ51</f>
        <v>0</v>
      </c>
      <c r="AC48" s="27">
        <f>'حضور وانصراف'!AR51</f>
        <v>0</v>
      </c>
      <c r="AD48" s="28">
        <f t="shared" si="5"/>
        <v>8.1666666666666661</v>
      </c>
      <c r="AE48" s="27">
        <f>'حضور وانصراف'!AW51</f>
        <v>0</v>
      </c>
      <c r="AF48" s="27">
        <f>'حضور وانصراف'!AX51</f>
        <v>0</v>
      </c>
      <c r="AG48" s="27">
        <f>'حضور وانصراف'!AS51</f>
        <v>0</v>
      </c>
      <c r="AH48" s="27">
        <f>'حضور وانصراف'!AT51</f>
        <v>1.75</v>
      </c>
    </row>
    <row r="49" spans="1:34" ht="18.75" thickBot="1" x14ac:dyDescent="0.25">
      <c r="A49" s="24">
        <f>'حضور وانصراف'!D52</f>
        <v>37</v>
      </c>
      <c r="B49" s="24" t="str">
        <f>'حضور وانصراف'!E52</f>
        <v>تصفية</v>
      </c>
      <c r="C49" s="24" t="str">
        <f>'حضور وانصراف'!F52</f>
        <v>على نور على احمد</v>
      </c>
      <c r="D49" s="24" t="str">
        <f>'حضور وانصراف'!G52</f>
        <v>عامل انتاج</v>
      </c>
      <c r="E49" s="24">
        <f>COUNTIF('حضور وانصراف'!H52:AL52,"ح")+COUNTIF('حضور وانصراف'!H52:AL52,"&lt;0")+COUNTIF('حضور وانصراف'!H52:AL52,"&gt;0")</f>
        <v>8</v>
      </c>
      <c r="F49" s="88">
        <f t="shared" si="0"/>
        <v>-18.666666666666664</v>
      </c>
      <c r="G49" s="25">
        <f>COUNTIF('حضور وانصراف'!H52:AL52,"غ ب")</f>
        <v>0</v>
      </c>
      <c r="H49" s="25">
        <f>COUNTIF('حضور وانصراف'!H52:AL52,"إعتيادى")</f>
        <v>0</v>
      </c>
      <c r="I49" s="25">
        <f>COUNTIF('حضور وانصراف'!I52:AQ52,"1/2إعتيادى")</f>
        <v>0</v>
      </c>
      <c r="J49" s="25">
        <f>COUNTIF('حضور وانصراف'!H52:AL52,"عارضه")</f>
        <v>0</v>
      </c>
      <c r="K49" s="25">
        <f>COUNTIF('حضور وانصراف'!I52:AQ52,"1/2عارضه")</f>
        <v>0</v>
      </c>
      <c r="L49" s="25">
        <f>COUNTIF('حضور وانصراف'!H52:AL52,"بدون اجر")</f>
        <v>0</v>
      </c>
      <c r="M49" s="25">
        <f>COUNTIF('حضور وانصراف'!H52:AL52,"1/2بدون")</f>
        <v>0</v>
      </c>
      <c r="N49" s="25">
        <f>COUNTIF('حضور وانصراف'!H52:AL52,"إذن 1")</f>
        <v>0</v>
      </c>
      <c r="O49" s="25">
        <f>COUNTIF('حضور وانصراف'!H52:AL52,"إذن 2")</f>
        <v>0</v>
      </c>
      <c r="P49" s="25">
        <f>COUNTIF('حضور وانصراف'!H52:AL52,"م")</f>
        <v>0</v>
      </c>
      <c r="Q49" s="25">
        <f>COUNTIF('حضور وانصراف'!H52:AL52,"مرضى")</f>
        <v>0</v>
      </c>
      <c r="R49" s="25">
        <f t="shared" si="1"/>
        <v>1.3333333333333333</v>
      </c>
      <c r="S49" s="25">
        <f>COUNTIF('حضور وانصراف'!H52:AL52,"&gt;0")</f>
        <v>0</v>
      </c>
      <c r="T49" s="25">
        <f>SUMIF('حضور وانصراف'!H52:AL52,"&gt;0")</f>
        <v>0</v>
      </c>
      <c r="U49" s="26">
        <f t="shared" si="2"/>
        <v>0</v>
      </c>
      <c r="V49" s="25">
        <f>COUNTIF('حضور وانصراف'!H52:AL52,"&lt;0")</f>
        <v>0</v>
      </c>
      <c r="W49" s="25">
        <f>-SUMIF('حضور وانصراف'!H52:AL52,"&lt;0")</f>
        <v>0</v>
      </c>
      <c r="X49" s="26">
        <f t="shared" si="3"/>
        <v>0</v>
      </c>
      <c r="Y49" s="88">
        <f t="shared" si="4"/>
        <v>-18.666666666666664</v>
      </c>
      <c r="Z49" s="27">
        <f>'حضور وانصراف'!AP52</f>
        <v>0</v>
      </c>
      <c r="AA49" s="27">
        <f>'حضور وانصراف'!AO52</f>
        <v>0</v>
      </c>
      <c r="AB49" s="27">
        <f>'حضور وانصراف'!AQ52</f>
        <v>0</v>
      </c>
      <c r="AC49" s="27">
        <f>'حضور وانصراف'!AR52</f>
        <v>0</v>
      </c>
      <c r="AD49" s="28">
        <f t="shared" si="5"/>
        <v>9.3333333333333339</v>
      </c>
      <c r="AE49" s="27">
        <f>'حضور وانصراف'!AW52</f>
        <v>0</v>
      </c>
      <c r="AF49" s="27">
        <f>'حضور وانصراف'!AX52</f>
        <v>0</v>
      </c>
      <c r="AG49" s="27">
        <f>'حضور وانصراف'!AS52</f>
        <v>0</v>
      </c>
      <c r="AH49" s="27">
        <f>'حضور وانصراف'!AT52</f>
        <v>0</v>
      </c>
    </row>
    <row r="50" spans="1:34" ht="18.75" thickBot="1" x14ac:dyDescent="0.25">
      <c r="A50" s="24">
        <f>'حضور وانصراف'!D53</f>
        <v>38</v>
      </c>
      <c r="B50" s="24">
        <f>'حضور وانصراف'!E53</f>
        <v>286</v>
      </c>
      <c r="C50" s="24" t="str">
        <f>'حضور وانصراف'!F53</f>
        <v>احمد عبدالشهيد محمود محمد</v>
      </c>
      <c r="D50" s="24" t="str">
        <f>'حضور وانصراف'!G53</f>
        <v>عامل انتاج</v>
      </c>
      <c r="E50" s="24">
        <f>COUNTIF('حضور وانصراف'!H53:AL53,"ح")+COUNTIF('حضور وانصراف'!H53:AL53,"&lt;0")+COUNTIF('حضور وانصراف'!H53:AL53,"&gt;0")</f>
        <v>8</v>
      </c>
      <c r="F50" s="88">
        <f t="shared" si="0"/>
        <v>-18.666666666666664</v>
      </c>
      <c r="G50" s="25">
        <f>COUNTIF('حضور وانصراف'!H53:AL53,"غ ب")</f>
        <v>0</v>
      </c>
      <c r="H50" s="25">
        <f>COUNTIF('حضور وانصراف'!H53:AL53,"إعتيادى")</f>
        <v>0</v>
      </c>
      <c r="I50" s="25">
        <f>COUNTIF('حضور وانصراف'!I53:AQ53,"1/2إعتيادى")</f>
        <v>0</v>
      </c>
      <c r="J50" s="25">
        <f>COUNTIF('حضور وانصراف'!H53:AL53,"عارضه")</f>
        <v>0</v>
      </c>
      <c r="K50" s="25">
        <f>COUNTIF('حضور وانصراف'!I53:AQ53,"1/2عارضه")</f>
        <v>0</v>
      </c>
      <c r="L50" s="25">
        <f>COUNTIF('حضور وانصراف'!H53:AL53,"بدون اجر")</f>
        <v>0</v>
      </c>
      <c r="M50" s="25">
        <f>COUNTIF('حضور وانصراف'!H53:AL53,"1/2بدون")</f>
        <v>0</v>
      </c>
      <c r="N50" s="25">
        <f>COUNTIF('حضور وانصراف'!H53:AL53,"إذن 1")</f>
        <v>0</v>
      </c>
      <c r="O50" s="25">
        <f>COUNTIF('حضور وانصراف'!H53:AL53,"إذن 2")</f>
        <v>0</v>
      </c>
      <c r="P50" s="25">
        <f>COUNTIF('حضور وانصراف'!H53:AL53,"م")</f>
        <v>0</v>
      </c>
      <c r="Q50" s="25">
        <f>COUNTIF('حضور وانصراف'!H53:AL53,"مرضى")</f>
        <v>0</v>
      </c>
      <c r="R50" s="25">
        <f t="shared" si="1"/>
        <v>1.3333333333333333</v>
      </c>
      <c r="S50" s="25">
        <f>COUNTIF('حضور وانصراف'!H53:AL53,"&gt;0")</f>
        <v>0</v>
      </c>
      <c r="T50" s="25">
        <f>SUMIF('حضور وانصراف'!H53:AL53,"&gt;0")</f>
        <v>0</v>
      </c>
      <c r="U50" s="26">
        <f t="shared" si="2"/>
        <v>0</v>
      </c>
      <c r="V50" s="25">
        <f>COUNTIF('حضور وانصراف'!H53:AL53,"&lt;0")</f>
        <v>0</v>
      </c>
      <c r="W50" s="25">
        <f>-SUMIF('حضور وانصراف'!H53:AL53,"&lt;0")</f>
        <v>0</v>
      </c>
      <c r="X50" s="26">
        <f t="shared" si="3"/>
        <v>0</v>
      </c>
      <c r="Y50" s="88">
        <f t="shared" si="4"/>
        <v>-18.666666666666664</v>
      </c>
      <c r="Z50" s="27">
        <f>'حضور وانصراف'!AP53</f>
        <v>0</v>
      </c>
      <c r="AA50" s="27">
        <f>'حضور وانصراف'!AO53</f>
        <v>0</v>
      </c>
      <c r="AB50" s="27">
        <f>'حضور وانصراف'!AQ53</f>
        <v>0</v>
      </c>
      <c r="AC50" s="27">
        <f>'حضور وانصراف'!AR53</f>
        <v>0</v>
      </c>
      <c r="AD50" s="28">
        <f t="shared" si="5"/>
        <v>9.3333333333333339</v>
      </c>
      <c r="AE50" s="27">
        <f>'حضور وانصراف'!AW53</f>
        <v>0</v>
      </c>
      <c r="AF50" s="27">
        <f>'حضور وانصراف'!AX53</f>
        <v>0</v>
      </c>
      <c r="AG50" s="27">
        <f>'حضور وانصراف'!AS53</f>
        <v>0</v>
      </c>
      <c r="AH50" s="27">
        <f>'حضور وانصراف'!AT53</f>
        <v>0</v>
      </c>
    </row>
    <row r="51" spans="1:34" ht="18.75" thickBot="1" x14ac:dyDescent="0.25">
      <c r="A51" s="24">
        <f>'حضور وانصراف'!D54</f>
        <v>39</v>
      </c>
      <c r="B51" s="24" t="str">
        <f>'حضور وانصراف'!E54</f>
        <v>الراتب متوقف</v>
      </c>
      <c r="C51" s="24" t="str">
        <f>'حضور وانصراف'!F54</f>
        <v>محمود محمد جمعه محمد</v>
      </c>
      <c r="D51" s="24" t="str">
        <f>'حضور وانصراف'!G54</f>
        <v>عامل انتاج</v>
      </c>
      <c r="E51" s="24">
        <f>COUNTIF('حضور وانصراف'!H54:AL54,"ح")+COUNTIF('حضور وانصراف'!H54:AL54,"&lt;0")+COUNTIF('حضور وانصراف'!H54:AL54,"&gt;0")</f>
        <v>9</v>
      </c>
      <c r="F51" s="88">
        <f t="shared" si="0"/>
        <v>-17.5</v>
      </c>
      <c r="G51" s="25">
        <f>COUNTIF('حضور وانصراف'!H54:AL54,"غ ب")</f>
        <v>0</v>
      </c>
      <c r="H51" s="25">
        <f>COUNTIF('حضور وانصراف'!H54:AL54,"إعتيادى")</f>
        <v>0</v>
      </c>
      <c r="I51" s="25">
        <f>COUNTIF('حضور وانصراف'!I54:AQ54,"1/2إعتيادى")</f>
        <v>0</v>
      </c>
      <c r="J51" s="25">
        <f>COUNTIF('حضور وانصراف'!H54:AL54,"عارضه")</f>
        <v>0</v>
      </c>
      <c r="K51" s="25">
        <f>COUNTIF('حضور وانصراف'!I54:AQ54,"1/2عارضه")</f>
        <v>0</v>
      </c>
      <c r="L51" s="25">
        <f>COUNTIF('حضور وانصراف'!H54:AL54,"بدون اجر")</f>
        <v>0</v>
      </c>
      <c r="M51" s="25">
        <f>COUNTIF('حضور وانصراف'!H54:AL54,"1/2بدون")</f>
        <v>0</v>
      </c>
      <c r="N51" s="25">
        <f>COUNTIF('حضور وانصراف'!H54:AL54,"إذن 1")</f>
        <v>0</v>
      </c>
      <c r="O51" s="25">
        <f>COUNTIF('حضور وانصراف'!H54:AL54,"إذن 2")</f>
        <v>0</v>
      </c>
      <c r="P51" s="25">
        <f>COUNTIF('حضور وانصراف'!H54:AL54,"م")</f>
        <v>0</v>
      </c>
      <c r="Q51" s="25">
        <f>COUNTIF('حضور وانصراف'!H54:AL54,"مرضى")</f>
        <v>0</v>
      </c>
      <c r="R51" s="25">
        <f t="shared" si="1"/>
        <v>1.5</v>
      </c>
      <c r="S51" s="25">
        <f>COUNTIF('حضور وانصراف'!H54:AL54,"&gt;0")</f>
        <v>0</v>
      </c>
      <c r="T51" s="25">
        <f>SUMIF('حضور وانصراف'!H54:AL54,"&gt;0")</f>
        <v>0</v>
      </c>
      <c r="U51" s="26">
        <f t="shared" si="2"/>
        <v>0</v>
      </c>
      <c r="V51" s="25">
        <f>COUNTIF('حضور وانصراف'!H54:AL54,"&lt;0")</f>
        <v>0</v>
      </c>
      <c r="W51" s="25">
        <f>-SUMIF('حضور وانصراف'!H54:AL54,"&lt;0")</f>
        <v>0</v>
      </c>
      <c r="X51" s="26">
        <f t="shared" si="3"/>
        <v>0</v>
      </c>
      <c r="Y51" s="88">
        <f t="shared" si="4"/>
        <v>-17.5</v>
      </c>
      <c r="Z51" s="27">
        <f>'حضور وانصراف'!AP54</f>
        <v>0</v>
      </c>
      <c r="AA51" s="27">
        <f>'حضور وانصراف'!AO54</f>
        <v>0</v>
      </c>
      <c r="AB51" s="27">
        <f>'حضور وانصراف'!AQ54</f>
        <v>0</v>
      </c>
      <c r="AC51" s="27">
        <f>'حضور وانصراف'!AR54</f>
        <v>0</v>
      </c>
      <c r="AD51" s="28">
        <f t="shared" si="5"/>
        <v>10.5</v>
      </c>
      <c r="AE51" s="27">
        <f>'حضور وانصراف'!AW54</f>
        <v>0</v>
      </c>
      <c r="AF51" s="27">
        <f>'حضور وانصراف'!AX54</f>
        <v>0</v>
      </c>
      <c r="AG51" s="27">
        <f>'حضور وانصراف'!AS54</f>
        <v>0</v>
      </c>
      <c r="AH51" s="27">
        <f>'حضور وانصراف'!AT54</f>
        <v>0</v>
      </c>
    </row>
    <row r="52" spans="1:34" ht="18.75" thickBot="1" x14ac:dyDescent="0.25">
      <c r="A52" s="24">
        <f>'حضور وانصراف'!D55</f>
        <v>40</v>
      </c>
      <c r="B52" s="24">
        <f>'حضور وانصراف'!E55</f>
        <v>548</v>
      </c>
      <c r="C52" s="24" t="str">
        <f>'حضور وانصراف'!F55</f>
        <v>عمرو محجوب محمود مدبولى احمد</v>
      </c>
      <c r="D52" s="24" t="str">
        <f>'حضور وانصراف'!G55</f>
        <v>مشرف انتاج الكرواسون</v>
      </c>
      <c r="E52" s="24">
        <f>COUNTIF('حضور وانصراف'!H55:AL55,"ح")+COUNTIF('حضور وانصراف'!H55:AL55,"&lt;0")+COUNTIF('حضور وانصراف'!H55:AL55,"&gt;0")</f>
        <v>8</v>
      </c>
      <c r="F52" s="88">
        <f t="shared" si="0"/>
        <v>-18.666666666666664</v>
      </c>
      <c r="G52" s="25">
        <f>COUNTIF('حضور وانصراف'!H55:AL55,"غ ب")</f>
        <v>0</v>
      </c>
      <c r="H52" s="25">
        <f>COUNTIF('حضور وانصراف'!H55:AL55,"إعتيادى")</f>
        <v>0</v>
      </c>
      <c r="I52" s="25">
        <f>COUNTIF('حضور وانصراف'!I55:AQ55,"1/2إعتيادى")</f>
        <v>0</v>
      </c>
      <c r="J52" s="25">
        <f>COUNTIF('حضور وانصراف'!H55:AL55,"عارضه")</f>
        <v>0</v>
      </c>
      <c r="K52" s="25">
        <f>COUNTIF('حضور وانصراف'!I55:AQ55,"1/2عارضه")</f>
        <v>0</v>
      </c>
      <c r="L52" s="25">
        <f>COUNTIF('حضور وانصراف'!H55:AL55,"بدون اجر")</f>
        <v>0</v>
      </c>
      <c r="M52" s="25">
        <f>COUNTIF('حضور وانصراف'!H55:AL55,"1/2بدون")</f>
        <v>0</v>
      </c>
      <c r="N52" s="25">
        <f>COUNTIF('حضور وانصراف'!H55:AL55,"إذن 1")</f>
        <v>0</v>
      </c>
      <c r="O52" s="25">
        <f>COUNTIF('حضور وانصراف'!H55:AL55,"إذن 2")</f>
        <v>0</v>
      </c>
      <c r="P52" s="25">
        <f>COUNTIF('حضور وانصراف'!H55:AL55,"م")</f>
        <v>0</v>
      </c>
      <c r="Q52" s="25">
        <f>COUNTIF('حضور وانصراف'!H55:AL55,"مرضى")</f>
        <v>0</v>
      </c>
      <c r="R52" s="25">
        <f t="shared" si="1"/>
        <v>1.3333333333333333</v>
      </c>
      <c r="S52" s="25">
        <f>COUNTIF('حضور وانصراف'!H55:AL55,"&gt;0")</f>
        <v>1</v>
      </c>
      <c r="T52" s="25">
        <f>SUMIF('حضور وانصراف'!H55:AL55,"&gt;0")</f>
        <v>60</v>
      </c>
      <c r="U52" s="26">
        <f t="shared" si="2"/>
        <v>0.125</v>
      </c>
      <c r="V52" s="25">
        <f>COUNTIF('حضور وانصراف'!H55:AL55,"&lt;0")</f>
        <v>0</v>
      </c>
      <c r="W52" s="25">
        <f>-SUMIF('حضور وانصراف'!H55:AL55,"&lt;0")</f>
        <v>0</v>
      </c>
      <c r="X52" s="26">
        <f t="shared" si="3"/>
        <v>0</v>
      </c>
      <c r="Y52" s="88">
        <f t="shared" si="4"/>
        <v>-18.666666666666664</v>
      </c>
      <c r="Z52" s="27">
        <f>'حضور وانصراف'!AP55</f>
        <v>0</v>
      </c>
      <c r="AA52" s="27">
        <f>'حضور وانصراف'!AO55</f>
        <v>0</v>
      </c>
      <c r="AB52" s="27">
        <f>'حضور وانصراف'!AQ55</f>
        <v>0</v>
      </c>
      <c r="AC52" s="27">
        <f>'حضور وانصراف'!AR55</f>
        <v>0</v>
      </c>
      <c r="AD52" s="28">
        <f t="shared" si="5"/>
        <v>9.4583333333333339</v>
      </c>
      <c r="AE52" s="27">
        <f>'حضور وانصراف'!AW55</f>
        <v>0</v>
      </c>
      <c r="AF52" s="27">
        <f>'حضور وانصراف'!AX55</f>
        <v>0</v>
      </c>
      <c r="AG52" s="27">
        <f>'حضور وانصراف'!AS55</f>
        <v>0</v>
      </c>
      <c r="AH52" s="27">
        <f>'حضور وانصراف'!AT55</f>
        <v>0</v>
      </c>
    </row>
    <row r="53" spans="1:34" ht="18.75" thickBot="1" x14ac:dyDescent="0.25">
      <c r="A53" s="24">
        <f>'حضور وانصراف'!D56</f>
        <v>41</v>
      </c>
      <c r="B53" s="24">
        <f>'حضور وانصراف'!E56</f>
        <v>295</v>
      </c>
      <c r="C53" s="24" t="str">
        <f>'حضور وانصراف'!F56</f>
        <v>عمرو محمد محمد على درويش</v>
      </c>
      <c r="D53" s="24" t="str">
        <f>'حضور وانصراف'!G56</f>
        <v>عامل انتاج</v>
      </c>
      <c r="E53" s="24">
        <f>COUNTIF('حضور وانصراف'!H56:AL56,"ح")+COUNTIF('حضور وانصراف'!H56:AL56,"&lt;0")+COUNTIF('حضور وانصراف'!H56:AL56,"&gt;0")</f>
        <v>9</v>
      </c>
      <c r="F53" s="88">
        <f t="shared" si="0"/>
        <v>-17.5</v>
      </c>
      <c r="G53" s="25">
        <f>COUNTIF('حضور وانصراف'!H56:AL56,"غ ب")</f>
        <v>0</v>
      </c>
      <c r="H53" s="25">
        <f>COUNTIF('حضور وانصراف'!H56:AL56,"إعتيادى")</f>
        <v>0</v>
      </c>
      <c r="I53" s="25">
        <f>COUNTIF('حضور وانصراف'!I56:AQ56,"1/2إعتيادى")</f>
        <v>0</v>
      </c>
      <c r="J53" s="25">
        <f>COUNTIF('حضور وانصراف'!H56:AL56,"عارضه")</f>
        <v>0</v>
      </c>
      <c r="K53" s="25">
        <f>COUNTIF('حضور وانصراف'!I56:AQ56,"1/2عارضه")</f>
        <v>0</v>
      </c>
      <c r="L53" s="25">
        <f>COUNTIF('حضور وانصراف'!H56:AL56,"بدون اجر")</f>
        <v>0</v>
      </c>
      <c r="M53" s="25">
        <f>COUNTIF('حضور وانصراف'!H56:AL56,"1/2بدون")</f>
        <v>0</v>
      </c>
      <c r="N53" s="25">
        <f>COUNTIF('حضور وانصراف'!H56:AL56,"إذن 1")</f>
        <v>0</v>
      </c>
      <c r="O53" s="25">
        <f>COUNTIF('حضور وانصراف'!H56:AL56,"إذن 2")</f>
        <v>0</v>
      </c>
      <c r="P53" s="25">
        <f>COUNTIF('حضور وانصراف'!H56:AL56,"م")</f>
        <v>0</v>
      </c>
      <c r="Q53" s="25">
        <f>COUNTIF('حضور وانصراف'!H56:AL56,"مرضى")</f>
        <v>0</v>
      </c>
      <c r="R53" s="25">
        <f t="shared" si="1"/>
        <v>1.5</v>
      </c>
      <c r="S53" s="25">
        <f>COUNTIF('حضور وانصراف'!H56:AL56,"&gt;0")</f>
        <v>0</v>
      </c>
      <c r="T53" s="25">
        <f>SUMIF('حضور وانصراف'!H56:AL56,"&gt;0")</f>
        <v>0</v>
      </c>
      <c r="U53" s="26">
        <f t="shared" si="2"/>
        <v>0</v>
      </c>
      <c r="V53" s="25">
        <f>COUNTIF('حضور وانصراف'!H56:AL56,"&lt;0")</f>
        <v>0</v>
      </c>
      <c r="W53" s="25">
        <f>-SUMIF('حضور وانصراف'!H56:AL56,"&lt;0")</f>
        <v>0</v>
      </c>
      <c r="X53" s="26">
        <f t="shared" si="3"/>
        <v>0</v>
      </c>
      <c r="Y53" s="88">
        <f t="shared" si="4"/>
        <v>-17.5</v>
      </c>
      <c r="Z53" s="27">
        <f>'حضور وانصراف'!AP56</f>
        <v>0</v>
      </c>
      <c r="AA53" s="27">
        <f>'حضور وانصراف'!AO56</f>
        <v>0</v>
      </c>
      <c r="AB53" s="27">
        <f>'حضور وانصراف'!AQ56</f>
        <v>0</v>
      </c>
      <c r="AC53" s="27">
        <f>'حضور وانصراف'!AR56</f>
        <v>0</v>
      </c>
      <c r="AD53" s="28">
        <f t="shared" si="5"/>
        <v>10.5</v>
      </c>
      <c r="AE53" s="27">
        <f>'حضور وانصراف'!AW56</f>
        <v>0</v>
      </c>
      <c r="AF53" s="27">
        <f>'حضور وانصراف'!AX56</f>
        <v>0</v>
      </c>
      <c r="AG53" s="27">
        <f>'حضور وانصراف'!AS56</f>
        <v>0</v>
      </c>
      <c r="AH53" s="27">
        <f>'حضور وانصراف'!AT56</f>
        <v>0</v>
      </c>
    </row>
    <row r="54" spans="1:34" ht="18.75" thickBot="1" x14ac:dyDescent="0.25">
      <c r="A54" s="24">
        <f>'حضور وانصراف'!D57</f>
        <v>42</v>
      </c>
      <c r="B54" s="24">
        <f>'حضور وانصراف'!E57</f>
        <v>297</v>
      </c>
      <c r="C54" s="24" t="str">
        <f>'حضور وانصراف'!F57</f>
        <v>وليد عبدالله محمد محمد عبدالهادى</v>
      </c>
      <c r="D54" s="24" t="str">
        <f>'حضور وانصراف'!G57</f>
        <v>عامل انتاج</v>
      </c>
      <c r="E54" s="24">
        <f>COUNTIF('حضور وانصراف'!H57:AL57,"ح")+COUNTIF('حضور وانصراف'!H57:AL57,"&lt;0")+COUNTIF('حضور وانصراف'!H57:AL57,"&gt;0")</f>
        <v>5</v>
      </c>
      <c r="F54" s="88">
        <f t="shared" si="0"/>
        <v>-22.166666666666668</v>
      </c>
      <c r="G54" s="25">
        <f>COUNTIF('حضور وانصراف'!H57:AL57,"غ ب")</f>
        <v>0</v>
      </c>
      <c r="H54" s="25">
        <f>COUNTIF('حضور وانصراف'!H57:AL57,"إعتيادى")</f>
        <v>0</v>
      </c>
      <c r="I54" s="25">
        <f>COUNTIF('حضور وانصراف'!I57:AQ57,"1/2إعتيادى")</f>
        <v>0</v>
      </c>
      <c r="J54" s="25">
        <f>COUNTIF('حضور وانصراف'!H57:AL57,"عارضه")</f>
        <v>0</v>
      </c>
      <c r="K54" s="25">
        <f>COUNTIF('حضور وانصراف'!I57:AQ57,"1/2عارضه")</f>
        <v>0</v>
      </c>
      <c r="L54" s="25">
        <f>COUNTIF('حضور وانصراف'!H57:AL57,"بدون اجر")</f>
        <v>0</v>
      </c>
      <c r="M54" s="25">
        <f>COUNTIF('حضور وانصراف'!H57:AL57,"1/2بدون")</f>
        <v>0</v>
      </c>
      <c r="N54" s="25">
        <f>COUNTIF('حضور وانصراف'!H57:AL57,"إذن 1")</f>
        <v>0</v>
      </c>
      <c r="O54" s="25">
        <f>COUNTIF('حضور وانصراف'!H57:AL57,"إذن 2")</f>
        <v>0</v>
      </c>
      <c r="P54" s="25">
        <f>COUNTIF('حضور وانصراف'!H57:AL57,"م")</f>
        <v>0</v>
      </c>
      <c r="Q54" s="25">
        <f>COUNTIF('حضور وانصراف'!H57:AL57,"مرضى")</f>
        <v>0</v>
      </c>
      <c r="R54" s="25">
        <f t="shared" si="1"/>
        <v>0.83333333333333337</v>
      </c>
      <c r="S54" s="25">
        <f>COUNTIF('حضور وانصراف'!H57:AL57,"&gt;0")</f>
        <v>0</v>
      </c>
      <c r="T54" s="25">
        <f>SUMIF('حضور وانصراف'!H57:AL57,"&gt;0")</f>
        <v>0</v>
      </c>
      <c r="U54" s="26">
        <f t="shared" si="2"/>
        <v>0</v>
      </c>
      <c r="V54" s="25">
        <f>COUNTIF('حضور وانصراف'!H57:AL57,"&lt;0")</f>
        <v>0</v>
      </c>
      <c r="W54" s="25">
        <f>-SUMIF('حضور وانصراف'!H57:AL57,"&lt;0")</f>
        <v>0</v>
      </c>
      <c r="X54" s="26">
        <f t="shared" si="3"/>
        <v>0</v>
      </c>
      <c r="Y54" s="88">
        <f t="shared" si="4"/>
        <v>-22.166666666666668</v>
      </c>
      <c r="Z54" s="27">
        <f>'حضور وانصراف'!AP57</f>
        <v>0</v>
      </c>
      <c r="AA54" s="27">
        <f>'حضور وانصراف'!AO57</f>
        <v>0</v>
      </c>
      <c r="AB54" s="27">
        <f>'حضور وانصراف'!AQ57</f>
        <v>0</v>
      </c>
      <c r="AC54" s="27">
        <f>'حضور وانصراف'!AR57</f>
        <v>0</v>
      </c>
      <c r="AD54" s="28">
        <f t="shared" si="5"/>
        <v>5.833333333333333</v>
      </c>
      <c r="AE54" s="27">
        <f>'حضور وانصراف'!AW57</f>
        <v>0</v>
      </c>
      <c r="AF54" s="27">
        <f>'حضور وانصراف'!AX57</f>
        <v>0</v>
      </c>
      <c r="AG54" s="27">
        <f>'حضور وانصراف'!AS57</f>
        <v>0</v>
      </c>
      <c r="AH54" s="27">
        <f>'حضور وانصراف'!AT57</f>
        <v>0</v>
      </c>
    </row>
    <row r="55" spans="1:34" ht="18.75" thickBot="1" x14ac:dyDescent="0.25">
      <c r="A55" s="24">
        <f>'حضور وانصراف'!D58</f>
        <v>43</v>
      </c>
      <c r="B55" s="24">
        <f>'حضور وانصراف'!E58</f>
        <v>285</v>
      </c>
      <c r="C55" s="24" t="str">
        <f>'حضور وانصراف'!F58</f>
        <v>احمد محمود احمد على محمد داود</v>
      </c>
      <c r="D55" s="24" t="str">
        <f>'حضور وانصراف'!G58</f>
        <v>عجان</v>
      </c>
      <c r="E55" s="24">
        <f>COUNTIF('حضور وانصراف'!H58:AL58,"ح")+COUNTIF('حضور وانصراف'!H58:AL58,"&lt;0")+COUNTIF('حضور وانصراف'!H58:AL58,"&gt;0")</f>
        <v>10</v>
      </c>
      <c r="F55" s="88">
        <f t="shared" si="0"/>
        <v>-16.333333333333336</v>
      </c>
      <c r="G55" s="25">
        <f>COUNTIF('حضور وانصراف'!H58:AL58,"غ ب")</f>
        <v>0</v>
      </c>
      <c r="H55" s="25">
        <f>COUNTIF('حضور وانصراف'!H58:AL58,"إعتيادى")</f>
        <v>0</v>
      </c>
      <c r="I55" s="25">
        <f>COUNTIF('حضور وانصراف'!I58:AQ58,"1/2إعتيادى")</f>
        <v>0</v>
      </c>
      <c r="J55" s="25">
        <f>COUNTIF('حضور وانصراف'!H58:AL58,"عارضه")</f>
        <v>0</v>
      </c>
      <c r="K55" s="25">
        <f>COUNTIF('حضور وانصراف'!I58:AQ58,"1/2عارضه")</f>
        <v>0</v>
      </c>
      <c r="L55" s="25">
        <f>COUNTIF('حضور وانصراف'!H58:AL58,"بدون اجر")</f>
        <v>0</v>
      </c>
      <c r="M55" s="25">
        <f>COUNTIF('حضور وانصراف'!H58:AL58,"1/2بدون")</f>
        <v>0</v>
      </c>
      <c r="N55" s="25">
        <f>COUNTIF('حضور وانصراف'!H58:AL58,"إذن 1")</f>
        <v>0</v>
      </c>
      <c r="O55" s="25">
        <f>COUNTIF('حضور وانصراف'!H58:AL58,"إذن 2")</f>
        <v>0</v>
      </c>
      <c r="P55" s="25">
        <f>COUNTIF('حضور وانصراف'!H58:AL58,"م")</f>
        <v>0</v>
      </c>
      <c r="Q55" s="25">
        <f>COUNTIF('حضور وانصراف'!H58:AL58,"مرضى")</f>
        <v>0</v>
      </c>
      <c r="R55" s="25">
        <f t="shared" si="1"/>
        <v>1.6666666666666667</v>
      </c>
      <c r="S55" s="25">
        <f>COUNTIF('حضور وانصراف'!H58:AL58,"&gt;0")</f>
        <v>0</v>
      </c>
      <c r="T55" s="25">
        <f>SUMIF('حضور وانصراف'!H58:AL58,"&gt;0")</f>
        <v>0</v>
      </c>
      <c r="U55" s="26">
        <f t="shared" si="2"/>
        <v>0</v>
      </c>
      <c r="V55" s="25">
        <f>COUNTIF('حضور وانصراف'!H58:AL58,"&lt;0")</f>
        <v>0</v>
      </c>
      <c r="W55" s="25">
        <f>-SUMIF('حضور وانصراف'!H58:AL58,"&lt;0")</f>
        <v>0</v>
      </c>
      <c r="X55" s="26">
        <f t="shared" si="3"/>
        <v>0</v>
      </c>
      <c r="Y55" s="88">
        <f t="shared" si="4"/>
        <v>-16.333333333333336</v>
      </c>
      <c r="Z55" s="27">
        <f>'حضور وانصراف'!AP58</f>
        <v>0</v>
      </c>
      <c r="AA55" s="27">
        <f>'حضور وانصراف'!AO58</f>
        <v>0</v>
      </c>
      <c r="AB55" s="27">
        <f>'حضور وانصراف'!AQ58</f>
        <v>0</v>
      </c>
      <c r="AC55" s="27">
        <f>'حضور وانصراف'!AR58</f>
        <v>0</v>
      </c>
      <c r="AD55" s="28">
        <f t="shared" si="5"/>
        <v>11.666666666666666</v>
      </c>
      <c r="AE55" s="27">
        <f>'حضور وانصراف'!AW58</f>
        <v>0</v>
      </c>
      <c r="AF55" s="27">
        <f>'حضور وانصراف'!AX58</f>
        <v>0</v>
      </c>
      <c r="AG55" s="27">
        <f>'حضور وانصراف'!AS58</f>
        <v>0</v>
      </c>
      <c r="AH55" s="27">
        <f>'حضور وانصراف'!AT58</f>
        <v>0</v>
      </c>
    </row>
    <row r="56" spans="1:34" ht="18.75" thickBot="1" x14ac:dyDescent="0.25">
      <c r="A56" s="24">
        <f>'حضور وانصراف'!D59</f>
        <v>44</v>
      </c>
      <c r="B56" s="24">
        <f>'حضور وانصراف'!E59</f>
        <v>584</v>
      </c>
      <c r="C56" s="24" t="str">
        <f>'حضور وانصراف'!F59</f>
        <v>كريم اكرم كرم محمد اسماعيل</v>
      </c>
      <c r="D56" s="24" t="str">
        <f>'حضور وانصراف'!G59</f>
        <v>عامل انتاج</v>
      </c>
      <c r="E56" s="24">
        <f>COUNTIF('حضور وانصراف'!H59:AL59,"ح")+COUNTIF('حضور وانصراف'!H59:AL59,"&lt;0")+COUNTIF('حضور وانصراف'!H59:AL59,"&gt;0")</f>
        <v>9</v>
      </c>
      <c r="F56" s="88">
        <f t="shared" si="0"/>
        <v>-17.5</v>
      </c>
      <c r="G56" s="25">
        <f>COUNTIF('حضور وانصراف'!H59:AL59,"غ ب")</f>
        <v>0</v>
      </c>
      <c r="H56" s="25">
        <f>COUNTIF('حضور وانصراف'!H59:AL59,"إعتيادى")</f>
        <v>0</v>
      </c>
      <c r="I56" s="25">
        <f>COUNTIF('حضور وانصراف'!I59:AQ59,"1/2إعتيادى")</f>
        <v>0</v>
      </c>
      <c r="J56" s="25">
        <f>COUNTIF('حضور وانصراف'!H59:AL59,"عارضه")</f>
        <v>0</v>
      </c>
      <c r="K56" s="25">
        <f>COUNTIF('حضور وانصراف'!I59:AQ59,"1/2عارضه")</f>
        <v>0</v>
      </c>
      <c r="L56" s="25">
        <f>COUNTIF('حضور وانصراف'!H59:AL59,"بدون اجر")</f>
        <v>0</v>
      </c>
      <c r="M56" s="25">
        <f>COUNTIF('حضور وانصراف'!H59:AL59,"1/2بدون")</f>
        <v>0</v>
      </c>
      <c r="N56" s="25">
        <f>COUNTIF('حضور وانصراف'!H59:AL59,"إذن 1")</f>
        <v>0</v>
      </c>
      <c r="O56" s="25">
        <f>COUNTIF('حضور وانصراف'!H59:AL59,"إذن 2")</f>
        <v>0</v>
      </c>
      <c r="P56" s="25">
        <f>COUNTIF('حضور وانصراف'!H59:AL59,"م")</f>
        <v>0</v>
      </c>
      <c r="Q56" s="25">
        <f>COUNTIF('حضور وانصراف'!H59:AL59,"مرضى")</f>
        <v>0</v>
      </c>
      <c r="R56" s="25">
        <f t="shared" si="1"/>
        <v>1.5</v>
      </c>
      <c r="S56" s="25">
        <f>COUNTIF('حضور وانصراف'!H59:AL59,"&gt;0")</f>
        <v>9</v>
      </c>
      <c r="T56" s="25">
        <f>SUMIF('حضور وانصراف'!H59:AL59,"&gt;0")</f>
        <v>965</v>
      </c>
      <c r="U56" s="26">
        <f t="shared" si="2"/>
        <v>2.0104166666666665</v>
      </c>
      <c r="V56" s="25">
        <f>COUNTIF('حضور وانصراف'!H59:AL59,"&lt;0")</f>
        <v>0</v>
      </c>
      <c r="W56" s="25">
        <f>-SUMIF('حضور وانصراف'!H59:AL59,"&lt;0")</f>
        <v>0</v>
      </c>
      <c r="X56" s="26">
        <f t="shared" si="3"/>
        <v>0</v>
      </c>
      <c r="Y56" s="88">
        <f t="shared" si="4"/>
        <v>-17.5</v>
      </c>
      <c r="Z56" s="27">
        <f>'حضور وانصراف'!AP59</f>
        <v>0</v>
      </c>
      <c r="AA56" s="27">
        <f>'حضور وانصراف'!AO59</f>
        <v>0</v>
      </c>
      <c r="AB56" s="27">
        <f>'حضور وانصراف'!AQ59</f>
        <v>0</v>
      </c>
      <c r="AC56" s="27">
        <f>'حضور وانصراف'!AR59</f>
        <v>0</v>
      </c>
      <c r="AD56" s="28">
        <f t="shared" si="5"/>
        <v>12.510416666666666</v>
      </c>
      <c r="AE56" s="27">
        <f>'حضور وانصراف'!AW59</f>
        <v>0</v>
      </c>
      <c r="AF56" s="27">
        <f>'حضور وانصراف'!AX59</f>
        <v>0</v>
      </c>
      <c r="AG56" s="27">
        <f>'حضور وانصراف'!AS59</f>
        <v>0</v>
      </c>
      <c r="AH56" s="27">
        <f>'حضور وانصراف'!AT59</f>
        <v>0</v>
      </c>
    </row>
    <row r="57" spans="1:34" ht="18.75" thickBot="1" x14ac:dyDescent="0.25">
      <c r="A57" s="24">
        <f>'حضور وانصراف'!D60</f>
        <v>45</v>
      </c>
      <c r="B57" s="24">
        <f>'حضور وانصراف'!E60</f>
        <v>201</v>
      </c>
      <c r="C57" s="24" t="str">
        <f>'حضور وانصراف'!F60</f>
        <v>خالد السيد فوزى محمد عشماوى</v>
      </c>
      <c r="D57" s="24" t="str">
        <f>'حضور وانصراف'!G60</f>
        <v>عامل انتاج</v>
      </c>
      <c r="E57" s="24">
        <f>COUNTIF('حضور وانصراف'!H60:AL60,"ح")+COUNTIF('حضور وانصراف'!H60:AL60,"&lt;0")+COUNTIF('حضور وانصراف'!H60:AL60,"&gt;0")</f>
        <v>9</v>
      </c>
      <c r="F57" s="88">
        <f t="shared" si="0"/>
        <v>-17.5</v>
      </c>
      <c r="G57" s="25">
        <f>COUNTIF('حضور وانصراف'!H60:AL60,"غ ب")</f>
        <v>0</v>
      </c>
      <c r="H57" s="25">
        <f>COUNTIF('حضور وانصراف'!H60:AL60,"إعتيادى")</f>
        <v>0</v>
      </c>
      <c r="I57" s="25">
        <f>COUNTIF('حضور وانصراف'!I60:AQ60,"1/2إعتيادى")</f>
        <v>0</v>
      </c>
      <c r="J57" s="25">
        <f>COUNTIF('حضور وانصراف'!H60:AL60,"عارضه")</f>
        <v>0</v>
      </c>
      <c r="K57" s="25">
        <f>COUNTIF('حضور وانصراف'!I60:AQ60,"1/2عارضه")</f>
        <v>0</v>
      </c>
      <c r="L57" s="25">
        <f>COUNTIF('حضور وانصراف'!H60:AL60,"بدون اجر")</f>
        <v>0</v>
      </c>
      <c r="M57" s="25">
        <f>COUNTIF('حضور وانصراف'!H60:AL60,"1/2بدون")</f>
        <v>0</v>
      </c>
      <c r="N57" s="25">
        <f>COUNTIF('حضور وانصراف'!H60:AL60,"إذن 1")</f>
        <v>0</v>
      </c>
      <c r="O57" s="25">
        <f>COUNTIF('حضور وانصراف'!H60:AL60,"إذن 2")</f>
        <v>0</v>
      </c>
      <c r="P57" s="25">
        <f>COUNTIF('حضور وانصراف'!H60:AL60,"م")</f>
        <v>0</v>
      </c>
      <c r="Q57" s="25">
        <f>COUNTIF('حضور وانصراف'!H60:AL60,"مرضى")</f>
        <v>0</v>
      </c>
      <c r="R57" s="25">
        <f t="shared" si="1"/>
        <v>1.5</v>
      </c>
      <c r="S57" s="25">
        <f>COUNTIF('حضور وانصراف'!H60:AL60,"&gt;0")</f>
        <v>0</v>
      </c>
      <c r="T57" s="25">
        <f>SUMIF('حضور وانصراف'!H60:AL60,"&gt;0")</f>
        <v>0</v>
      </c>
      <c r="U57" s="26">
        <f t="shared" si="2"/>
        <v>0</v>
      </c>
      <c r="V57" s="25">
        <f>COUNTIF('حضور وانصراف'!H60:AL60,"&lt;0")</f>
        <v>0</v>
      </c>
      <c r="W57" s="25">
        <f>-SUMIF('حضور وانصراف'!H60:AL60,"&lt;0")</f>
        <v>0</v>
      </c>
      <c r="X57" s="26">
        <f t="shared" si="3"/>
        <v>0</v>
      </c>
      <c r="Y57" s="88">
        <f t="shared" si="4"/>
        <v>-17.5</v>
      </c>
      <c r="Z57" s="27">
        <f>'حضور وانصراف'!AP60</f>
        <v>0</v>
      </c>
      <c r="AA57" s="27">
        <f>'حضور وانصراف'!AO60</f>
        <v>0</v>
      </c>
      <c r="AB57" s="27">
        <f>'حضور وانصراف'!AQ60</f>
        <v>0</v>
      </c>
      <c r="AC57" s="27">
        <f>'حضور وانصراف'!AR60</f>
        <v>0</v>
      </c>
      <c r="AD57" s="28">
        <f t="shared" si="5"/>
        <v>10.5</v>
      </c>
      <c r="AE57" s="27">
        <f>'حضور وانصراف'!AW60</f>
        <v>0</v>
      </c>
      <c r="AF57" s="27">
        <f>'حضور وانصراف'!AX60</f>
        <v>0</v>
      </c>
      <c r="AG57" s="27">
        <f>'حضور وانصراف'!AS60</f>
        <v>0</v>
      </c>
      <c r="AH57" s="27">
        <f>'حضور وانصراف'!AT60</f>
        <v>0</v>
      </c>
    </row>
    <row r="58" spans="1:34" ht="18.75" thickBot="1" x14ac:dyDescent="0.25">
      <c r="A58" s="24">
        <f>'حضور وانصراف'!D61</f>
        <v>46</v>
      </c>
      <c r="B58" s="24">
        <f>'حضور وانصراف'!E61</f>
        <v>532</v>
      </c>
      <c r="C58" s="24" t="str">
        <f>'حضور وانصراف'!F61</f>
        <v>احمد اسماعيل حسين السيد خليفة</v>
      </c>
      <c r="D58" s="24" t="str">
        <f>'حضور وانصراف'!G61</f>
        <v>عامل انتاج</v>
      </c>
      <c r="E58" s="24">
        <f>COUNTIF('حضور وانصراف'!H61:AL61,"ح")+COUNTIF('حضور وانصراف'!H61:AL61,"&lt;0")+COUNTIF('حضور وانصراف'!H61:AL61,"&gt;0")</f>
        <v>10</v>
      </c>
      <c r="F58" s="88">
        <f t="shared" si="0"/>
        <v>-16.333333333333336</v>
      </c>
      <c r="G58" s="25">
        <f>COUNTIF('حضور وانصراف'!H61:AL61,"غ ب")</f>
        <v>0</v>
      </c>
      <c r="H58" s="25">
        <f>COUNTIF('حضور وانصراف'!H61:AL61,"إعتيادى")</f>
        <v>0</v>
      </c>
      <c r="I58" s="25">
        <f>COUNTIF('حضور وانصراف'!I61:AQ61,"1/2إعتيادى")</f>
        <v>0</v>
      </c>
      <c r="J58" s="25">
        <f>COUNTIF('حضور وانصراف'!H61:AL61,"عارضه")</f>
        <v>0</v>
      </c>
      <c r="K58" s="25">
        <f>COUNTIF('حضور وانصراف'!I61:AQ61,"1/2عارضه")</f>
        <v>0</v>
      </c>
      <c r="L58" s="25">
        <f>COUNTIF('حضور وانصراف'!H61:AL61,"بدون اجر")</f>
        <v>0</v>
      </c>
      <c r="M58" s="25">
        <f>COUNTIF('حضور وانصراف'!H61:AL61,"1/2بدون")</f>
        <v>0</v>
      </c>
      <c r="N58" s="25">
        <f>COUNTIF('حضور وانصراف'!H61:AL61,"إذن 1")</f>
        <v>0</v>
      </c>
      <c r="O58" s="25">
        <f>COUNTIF('حضور وانصراف'!H61:AL61,"إذن 2")</f>
        <v>0</v>
      </c>
      <c r="P58" s="25">
        <f>COUNTIF('حضور وانصراف'!H61:AL61,"م")</f>
        <v>0</v>
      </c>
      <c r="Q58" s="25">
        <f>COUNTIF('حضور وانصراف'!H61:AL61,"مرضى")</f>
        <v>0</v>
      </c>
      <c r="R58" s="25">
        <f t="shared" si="1"/>
        <v>1.6666666666666667</v>
      </c>
      <c r="S58" s="25">
        <f>COUNTIF('حضور وانصراف'!H61:AL61,"&gt;0")</f>
        <v>0</v>
      </c>
      <c r="T58" s="25">
        <f>SUMIF('حضور وانصراف'!H61:AL61,"&gt;0")</f>
        <v>0</v>
      </c>
      <c r="U58" s="26">
        <f t="shared" si="2"/>
        <v>0</v>
      </c>
      <c r="V58" s="25">
        <f>COUNTIF('حضور وانصراف'!H61:AL61,"&lt;0")</f>
        <v>0</v>
      </c>
      <c r="W58" s="25">
        <f>-SUMIF('حضور وانصراف'!H61:AL61,"&lt;0")</f>
        <v>0</v>
      </c>
      <c r="X58" s="26">
        <f t="shared" si="3"/>
        <v>0</v>
      </c>
      <c r="Y58" s="88">
        <f t="shared" si="4"/>
        <v>-16.333333333333336</v>
      </c>
      <c r="Z58" s="27">
        <f>'حضور وانصراف'!AP61</f>
        <v>0</v>
      </c>
      <c r="AA58" s="27">
        <f>'حضور وانصراف'!AO61</f>
        <v>0</v>
      </c>
      <c r="AB58" s="27">
        <f>'حضور وانصراف'!AQ61</f>
        <v>0</v>
      </c>
      <c r="AC58" s="27">
        <f>'حضور وانصراف'!AR61</f>
        <v>0</v>
      </c>
      <c r="AD58" s="28">
        <f t="shared" si="5"/>
        <v>11.666666666666666</v>
      </c>
      <c r="AE58" s="27">
        <f>'حضور وانصراف'!AW61</f>
        <v>0</v>
      </c>
      <c r="AF58" s="27">
        <f>'حضور وانصراف'!AX61</f>
        <v>0</v>
      </c>
      <c r="AG58" s="27">
        <f>'حضور وانصراف'!AS61</f>
        <v>0</v>
      </c>
      <c r="AH58" s="27">
        <f>'حضور وانصراف'!AT61</f>
        <v>0</v>
      </c>
    </row>
    <row r="59" spans="1:34" ht="18.75" thickBot="1" x14ac:dyDescent="0.25">
      <c r="A59" s="24">
        <f>'حضور وانصراف'!D62</f>
        <v>47</v>
      </c>
      <c r="B59" s="24">
        <f>'حضور وانصراف'!E62</f>
        <v>273</v>
      </c>
      <c r="C59" s="24" t="str">
        <f>'حضور وانصراف'!F62</f>
        <v>رجب احمد محمد السيد</v>
      </c>
      <c r="D59" s="24" t="str">
        <f>'حضور وانصراف'!G62</f>
        <v>عامل انتاج</v>
      </c>
      <c r="E59" s="24">
        <f>COUNTIF('حضور وانصراف'!H62:AL62,"ح")+COUNTIF('حضور وانصراف'!H62:AL62,"&lt;0")+COUNTIF('حضور وانصراف'!H62:AL62,"&gt;0")</f>
        <v>7</v>
      </c>
      <c r="F59" s="88">
        <f t="shared" si="0"/>
        <v>-19.833333333333336</v>
      </c>
      <c r="G59" s="25">
        <f>COUNTIF('حضور وانصراف'!H62:AL62,"غ ب")</f>
        <v>0</v>
      </c>
      <c r="H59" s="25">
        <f>COUNTIF('حضور وانصراف'!H62:AL62,"إعتيادى")</f>
        <v>0</v>
      </c>
      <c r="I59" s="25">
        <f>COUNTIF('حضور وانصراف'!I62:AQ62,"1/2إعتيادى")</f>
        <v>0</v>
      </c>
      <c r="J59" s="25">
        <f>COUNTIF('حضور وانصراف'!H62:AL62,"عارضه")</f>
        <v>0</v>
      </c>
      <c r="K59" s="25">
        <f>COUNTIF('حضور وانصراف'!I62:AQ62,"1/2عارضه")</f>
        <v>0</v>
      </c>
      <c r="L59" s="25">
        <f>COUNTIF('حضور وانصراف'!H62:AL62,"بدون اجر")</f>
        <v>0</v>
      </c>
      <c r="M59" s="25">
        <f>COUNTIF('حضور وانصراف'!H62:AL62,"1/2بدون")</f>
        <v>0</v>
      </c>
      <c r="N59" s="25">
        <f>COUNTIF('حضور وانصراف'!H62:AL62,"إذن 1")</f>
        <v>0</v>
      </c>
      <c r="O59" s="25">
        <f>COUNTIF('حضور وانصراف'!H62:AL62,"إذن 2")</f>
        <v>0</v>
      </c>
      <c r="P59" s="25">
        <f>COUNTIF('حضور وانصراف'!H62:AL62,"م")</f>
        <v>0</v>
      </c>
      <c r="Q59" s="25">
        <f>COUNTIF('حضور وانصراف'!H62:AL62,"مرضى")</f>
        <v>0</v>
      </c>
      <c r="R59" s="25">
        <f t="shared" si="1"/>
        <v>1.1666666666666667</v>
      </c>
      <c r="S59" s="25">
        <f>COUNTIF('حضور وانصراف'!H62:AL62,"&gt;0")</f>
        <v>0</v>
      </c>
      <c r="T59" s="25">
        <f>SUMIF('حضور وانصراف'!H62:AL62,"&gt;0")</f>
        <v>0</v>
      </c>
      <c r="U59" s="26">
        <f t="shared" si="2"/>
        <v>0</v>
      </c>
      <c r="V59" s="25">
        <f>COUNTIF('حضور وانصراف'!H62:AL62,"&lt;0")</f>
        <v>1</v>
      </c>
      <c r="W59" s="25">
        <f>-SUMIF('حضور وانصراف'!H62:AL62,"&lt;0")</f>
        <v>210</v>
      </c>
      <c r="X59" s="26">
        <f t="shared" si="3"/>
        <v>0.4375</v>
      </c>
      <c r="Y59" s="88">
        <f t="shared" si="4"/>
        <v>-19.833333333333336</v>
      </c>
      <c r="Z59" s="27">
        <f>'حضور وانصراف'!AP62</f>
        <v>0</v>
      </c>
      <c r="AA59" s="27">
        <f>'حضور وانصراف'!AO62</f>
        <v>0</v>
      </c>
      <c r="AB59" s="27">
        <f>'حضور وانصراف'!AQ62</f>
        <v>0</v>
      </c>
      <c r="AC59" s="27">
        <f>'حضور وانصراف'!AR62</f>
        <v>0</v>
      </c>
      <c r="AD59" s="28">
        <f t="shared" si="5"/>
        <v>8.1666666666666661</v>
      </c>
      <c r="AE59" s="27">
        <f>'حضور وانصراف'!AW62</f>
        <v>0</v>
      </c>
      <c r="AF59" s="27">
        <f>'حضور وانصراف'!AX62</f>
        <v>0</v>
      </c>
      <c r="AG59" s="27">
        <f>'حضور وانصراف'!AS62</f>
        <v>0</v>
      </c>
      <c r="AH59" s="27">
        <f>'حضور وانصراف'!AT62</f>
        <v>0</v>
      </c>
    </row>
    <row r="60" spans="1:34" ht="18.75" thickBot="1" x14ac:dyDescent="0.25">
      <c r="A60" s="24">
        <f>'حضور وانصراف'!D63</f>
        <v>48</v>
      </c>
      <c r="B60" s="24">
        <f>'حضور وانصراف'!E63</f>
        <v>551</v>
      </c>
      <c r="C60" s="24" t="str">
        <f>'حضور وانصراف'!F63</f>
        <v>احمد محمد عبدالغنى محمد</v>
      </c>
      <c r="D60" s="24" t="str">
        <f>'حضور وانصراف'!G63</f>
        <v>عامل انتاج</v>
      </c>
      <c r="E60" s="24">
        <f>COUNTIF('حضور وانصراف'!H63:AL63,"ح")+COUNTIF('حضور وانصراف'!H63:AL63,"&lt;0")+COUNTIF('حضور وانصراف'!H63:AL63,"&gt;0")</f>
        <v>6</v>
      </c>
      <c r="F60" s="88">
        <f t="shared" si="0"/>
        <v>-21</v>
      </c>
      <c r="G60" s="25">
        <f>COUNTIF('حضور وانصراف'!H63:AL63,"غ ب")</f>
        <v>0</v>
      </c>
      <c r="H60" s="25">
        <f>COUNTIF('حضور وانصراف'!H63:AL63,"إعتيادى")</f>
        <v>0</v>
      </c>
      <c r="I60" s="25">
        <f>COUNTIF('حضور وانصراف'!I63:AQ63,"1/2إعتيادى")</f>
        <v>0</v>
      </c>
      <c r="J60" s="25">
        <f>COUNTIF('حضور وانصراف'!H63:AL63,"عارضه")</f>
        <v>0</v>
      </c>
      <c r="K60" s="25">
        <f>COUNTIF('حضور وانصراف'!I63:AQ63,"1/2عارضه")</f>
        <v>0</v>
      </c>
      <c r="L60" s="25">
        <f>COUNTIF('حضور وانصراف'!H63:AL63,"بدون اجر")</f>
        <v>0</v>
      </c>
      <c r="M60" s="25">
        <f>COUNTIF('حضور وانصراف'!H63:AL63,"1/2بدون")</f>
        <v>0</v>
      </c>
      <c r="N60" s="25">
        <f>COUNTIF('حضور وانصراف'!H63:AL63,"إذن 1")</f>
        <v>0</v>
      </c>
      <c r="O60" s="25">
        <f>COUNTIF('حضور وانصراف'!H63:AL63,"إذن 2")</f>
        <v>0</v>
      </c>
      <c r="P60" s="25">
        <f>COUNTIF('حضور وانصراف'!H63:AL63,"م")</f>
        <v>0</v>
      </c>
      <c r="Q60" s="25">
        <f>COUNTIF('حضور وانصراف'!H63:AL63,"مرضى")</f>
        <v>0</v>
      </c>
      <c r="R60" s="25">
        <f t="shared" si="1"/>
        <v>1</v>
      </c>
      <c r="S60" s="25">
        <f>COUNTIF('حضور وانصراف'!H63:AL63,"&gt;0")</f>
        <v>6</v>
      </c>
      <c r="T60" s="25">
        <f>SUMIF('حضور وانصراف'!H63:AL63,"&gt;0")</f>
        <v>1440</v>
      </c>
      <c r="U60" s="26">
        <f t="shared" si="2"/>
        <v>3</v>
      </c>
      <c r="V60" s="25">
        <f>COUNTIF('حضور وانصراف'!H63:AL63,"&lt;0")</f>
        <v>0</v>
      </c>
      <c r="W60" s="25">
        <f>-SUMIF('حضور وانصراف'!H63:AL63,"&lt;0")</f>
        <v>0</v>
      </c>
      <c r="X60" s="26">
        <f t="shared" si="3"/>
        <v>0</v>
      </c>
      <c r="Y60" s="88">
        <f t="shared" si="4"/>
        <v>-21</v>
      </c>
      <c r="Z60" s="27">
        <f>'حضور وانصراف'!AP63</f>
        <v>0</v>
      </c>
      <c r="AA60" s="27">
        <f>'حضور وانصراف'!AO63</f>
        <v>0</v>
      </c>
      <c r="AB60" s="27">
        <f>'حضور وانصراف'!AQ63</f>
        <v>0</v>
      </c>
      <c r="AC60" s="27">
        <f>'حضور وانصراف'!AR63</f>
        <v>0</v>
      </c>
      <c r="AD60" s="28">
        <f t="shared" si="5"/>
        <v>10</v>
      </c>
      <c r="AE60" s="27">
        <f>'حضور وانصراف'!AW63</f>
        <v>0</v>
      </c>
      <c r="AF60" s="27">
        <f>'حضور وانصراف'!AX63</f>
        <v>0</v>
      </c>
      <c r="AG60" s="27">
        <f>'حضور وانصراف'!AS63</f>
        <v>0</v>
      </c>
      <c r="AH60" s="27">
        <f>'حضور وانصراف'!AT63</f>
        <v>0</v>
      </c>
    </row>
    <row r="61" spans="1:34" ht="18.75" thickBot="1" x14ac:dyDescent="0.25">
      <c r="A61" s="24">
        <f>'حضور وانصراف'!D64</f>
        <v>49</v>
      </c>
      <c r="B61" s="24">
        <f>'حضور وانصراف'!E64</f>
        <v>289</v>
      </c>
      <c r="C61" s="24" t="str">
        <f>'حضور وانصراف'!F64</f>
        <v>السيد محمد محمد على عبدربه</v>
      </c>
      <c r="D61" s="24" t="str">
        <f>'حضور وانصراف'!G64</f>
        <v>عامل انتاج</v>
      </c>
      <c r="E61" s="24">
        <f>COUNTIF('حضور وانصراف'!H64:AL64,"ح")+COUNTIF('حضور وانصراف'!H64:AL64,"&lt;0")+COUNTIF('حضور وانصراف'!H64:AL64,"&gt;0")</f>
        <v>10</v>
      </c>
      <c r="F61" s="88">
        <f t="shared" si="0"/>
        <v>-16.333333333333336</v>
      </c>
      <c r="G61" s="25">
        <f>COUNTIF('حضور وانصراف'!H64:AL64,"غ ب")</f>
        <v>0</v>
      </c>
      <c r="H61" s="25">
        <f>COUNTIF('حضور وانصراف'!H64:AL64,"إعتيادى")</f>
        <v>0</v>
      </c>
      <c r="I61" s="25">
        <f>COUNTIF('حضور وانصراف'!I64:AQ64,"1/2إعتيادى")</f>
        <v>0</v>
      </c>
      <c r="J61" s="25">
        <f>COUNTIF('حضور وانصراف'!H64:AL64,"عارضه")</f>
        <v>0</v>
      </c>
      <c r="K61" s="25">
        <f>COUNTIF('حضور وانصراف'!I64:AQ64,"1/2عارضه")</f>
        <v>0</v>
      </c>
      <c r="L61" s="25">
        <f>COUNTIF('حضور وانصراف'!H64:AL64,"بدون اجر")</f>
        <v>0</v>
      </c>
      <c r="M61" s="25">
        <f>COUNTIF('حضور وانصراف'!H64:AL64,"1/2بدون")</f>
        <v>0</v>
      </c>
      <c r="N61" s="25">
        <f>COUNTIF('حضور وانصراف'!H64:AL64,"إذن 1")</f>
        <v>0</v>
      </c>
      <c r="O61" s="25">
        <f>COUNTIF('حضور وانصراف'!H64:AL64,"إذن 2")</f>
        <v>0</v>
      </c>
      <c r="P61" s="25">
        <f>COUNTIF('حضور وانصراف'!H64:AL64,"م")</f>
        <v>0</v>
      </c>
      <c r="Q61" s="25">
        <f>COUNTIF('حضور وانصراف'!H64:AL64,"مرضى")</f>
        <v>0</v>
      </c>
      <c r="R61" s="25">
        <f t="shared" si="1"/>
        <v>1.6666666666666667</v>
      </c>
      <c r="S61" s="25">
        <f>COUNTIF('حضور وانصراف'!H64:AL64,"&gt;0")</f>
        <v>0</v>
      </c>
      <c r="T61" s="25">
        <f>SUMIF('حضور وانصراف'!H64:AL64,"&gt;0")</f>
        <v>0</v>
      </c>
      <c r="U61" s="26">
        <f t="shared" si="2"/>
        <v>0</v>
      </c>
      <c r="V61" s="25">
        <f>COUNTIF('حضور وانصراف'!H64:AL64,"&lt;0")</f>
        <v>0</v>
      </c>
      <c r="W61" s="25">
        <f>-SUMIF('حضور وانصراف'!H64:AL64,"&lt;0")</f>
        <v>0</v>
      </c>
      <c r="X61" s="26">
        <f t="shared" si="3"/>
        <v>0</v>
      </c>
      <c r="Y61" s="88">
        <f t="shared" si="4"/>
        <v>-16.333333333333336</v>
      </c>
      <c r="Z61" s="27">
        <f>'حضور وانصراف'!AP64</f>
        <v>0</v>
      </c>
      <c r="AA61" s="27">
        <f>'حضور وانصراف'!AO64</f>
        <v>0</v>
      </c>
      <c r="AB61" s="27">
        <f>'حضور وانصراف'!AQ64</f>
        <v>0</v>
      </c>
      <c r="AC61" s="27">
        <f>'حضور وانصراف'!AR64</f>
        <v>0</v>
      </c>
      <c r="AD61" s="28">
        <f t="shared" si="5"/>
        <v>11.666666666666666</v>
      </c>
      <c r="AE61" s="27">
        <f>'حضور وانصراف'!AW64</f>
        <v>0</v>
      </c>
      <c r="AF61" s="27">
        <f>'حضور وانصراف'!AX64</f>
        <v>0</v>
      </c>
      <c r="AG61" s="27">
        <f>'حضور وانصراف'!AS64</f>
        <v>0</v>
      </c>
      <c r="AH61" s="27">
        <f>'حضور وانصراف'!AT64</f>
        <v>0</v>
      </c>
    </row>
    <row r="62" spans="1:34" ht="18.75" thickBot="1" x14ac:dyDescent="0.25">
      <c r="A62" s="24">
        <f>'حضور وانصراف'!D65</f>
        <v>50</v>
      </c>
      <c r="B62" s="24">
        <f>'حضور وانصراف'!E65</f>
        <v>311</v>
      </c>
      <c r="C62" s="24" t="str">
        <f>'حضور وانصراف'!F65</f>
        <v>محمد احمد محمد محمود ابوزيد</v>
      </c>
      <c r="D62" s="24" t="str">
        <f>'حضور وانصراف'!G65</f>
        <v>عامل انتاج</v>
      </c>
      <c r="E62" s="24">
        <f>COUNTIF('حضور وانصراف'!H65:AL65,"ح")+COUNTIF('حضور وانصراف'!H65:AL65,"&lt;0")+COUNTIF('حضور وانصراف'!H65:AL65,"&gt;0")</f>
        <v>8</v>
      </c>
      <c r="F62" s="88">
        <f t="shared" si="0"/>
        <v>-18.666666666666664</v>
      </c>
      <c r="G62" s="25">
        <f>COUNTIF('حضور وانصراف'!H65:AL65,"غ ب")</f>
        <v>0</v>
      </c>
      <c r="H62" s="25">
        <f>COUNTIF('حضور وانصراف'!H65:AL65,"إعتيادى")</f>
        <v>0</v>
      </c>
      <c r="I62" s="25">
        <f>COUNTIF('حضور وانصراف'!I65:AQ65,"1/2إعتيادى")</f>
        <v>0</v>
      </c>
      <c r="J62" s="25">
        <f>COUNTIF('حضور وانصراف'!H65:AL65,"عارضه")</f>
        <v>0</v>
      </c>
      <c r="K62" s="25">
        <f>COUNTIF('حضور وانصراف'!I65:AQ65,"1/2عارضه")</f>
        <v>0</v>
      </c>
      <c r="L62" s="25">
        <f>COUNTIF('حضور وانصراف'!H65:AL65,"بدون اجر")</f>
        <v>0</v>
      </c>
      <c r="M62" s="25">
        <f>COUNTIF('حضور وانصراف'!H65:AL65,"1/2بدون")</f>
        <v>0</v>
      </c>
      <c r="N62" s="25">
        <f>COUNTIF('حضور وانصراف'!H65:AL65,"إذن 1")</f>
        <v>0</v>
      </c>
      <c r="O62" s="25">
        <f>COUNTIF('حضور وانصراف'!H65:AL65,"إذن 2")</f>
        <v>0</v>
      </c>
      <c r="P62" s="25">
        <f>COUNTIF('حضور وانصراف'!H65:AL65,"م")</f>
        <v>0</v>
      </c>
      <c r="Q62" s="25">
        <f>COUNTIF('حضور وانصراف'!H65:AL65,"مرضى")</f>
        <v>0</v>
      </c>
      <c r="R62" s="25">
        <f t="shared" si="1"/>
        <v>1.3333333333333333</v>
      </c>
      <c r="S62" s="25">
        <f>COUNTIF('حضور وانصراف'!H65:AL65,"&gt;0")</f>
        <v>0</v>
      </c>
      <c r="T62" s="25">
        <f>SUMIF('حضور وانصراف'!H65:AL65,"&gt;0")</f>
        <v>0</v>
      </c>
      <c r="U62" s="26">
        <f t="shared" si="2"/>
        <v>0</v>
      </c>
      <c r="V62" s="25">
        <f>COUNTIF('حضور وانصراف'!H65:AL65,"&lt;0")</f>
        <v>0</v>
      </c>
      <c r="W62" s="25">
        <f>-SUMIF('حضور وانصراف'!H65:AL65,"&lt;0")</f>
        <v>0</v>
      </c>
      <c r="X62" s="26">
        <f t="shared" si="3"/>
        <v>0</v>
      </c>
      <c r="Y62" s="88">
        <f t="shared" si="4"/>
        <v>-18.666666666666664</v>
      </c>
      <c r="Z62" s="27">
        <f>'حضور وانصراف'!AP65</f>
        <v>0</v>
      </c>
      <c r="AA62" s="27">
        <f>'حضور وانصراف'!AO65</f>
        <v>0</v>
      </c>
      <c r="AB62" s="27">
        <f>'حضور وانصراف'!AQ65</f>
        <v>0</v>
      </c>
      <c r="AC62" s="27">
        <f>'حضور وانصراف'!AR65</f>
        <v>0</v>
      </c>
      <c r="AD62" s="28">
        <f t="shared" si="5"/>
        <v>9.3333333333333339</v>
      </c>
      <c r="AE62" s="27">
        <f>'حضور وانصراف'!AW65</f>
        <v>0</v>
      </c>
      <c r="AF62" s="27">
        <f>'حضور وانصراف'!AX65</f>
        <v>0</v>
      </c>
      <c r="AG62" s="27">
        <f>'حضور وانصراف'!AS65</f>
        <v>0</v>
      </c>
      <c r="AH62" s="27">
        <f>'حضور وانصراف'!AT65</f>
        <v>0</v>
      </c>
    </row>
    <row r="63" spans="1:34" ht="18.75" thickBot="1" x14ac:dyDescent="0.25">
      <c r="A63" s="24">
        <f>'حضور وانصراف'!D66</f>
        <v>51</v>
      </c>
      <c r="B63" s="24">
        <f>'حضور وانصراف'!E66</f>
        <v>535</v>
      </c>
      <c r="C63" s="24" t="str">
        <f>'حضور وانصراف'!F66</f>
        <v>اسلام ياسر حلمى احمد</v>
      </c>
      <c r="D63" s="24" t="str">
        <f>'حضور وانصراف'!G66</f>
        <v>عامل انتاج</v>
      </c>
      <c r="E63" s="24">
        <f>COUNTIF('حضور وانصراف'!H66:AL66,"ح")+COUNTIF('حضور وانصراف'!H66:AL66,"&lt;0")+COUNTIF('حضور وانصراف'!H66:AL66,"&gt;0")</f>
        <v>9</v>
      </c>
      <c r="F63" s="88">
        <f t="shared" si="0"/>
        <v>-17.5</v>
      </c>
      <c r="G63" s="25">
        <f>COUNTIF('حضور وانصراف'!H66:AL66,"غ ب")</f>
        <v>0</v>
      </c>
      <c r="H63" s="25">
        <f>COUNTIF('حضور وانصراف'!H66:AL66,"إعتيادى")</f>
        <v>0</v>
      </c>
      <c r="I63" s="25">
        <f>COUNTIF('حضور وانصراف'!I66:AQ66,"1/2إعتيادى")</f>
        <v>0</v>
      </c>
      <c r="J63" s="25">
        <f>COUNTIF('حضور وانصراف'!H66:AL66,"عارضه")</f>
        <v>0</v>
      </c>
      <c r="K63" s="25">
        <f>COUNTIF('حضور وانصراف'!I66:AQ66,"1/2عارضه")</f>
        <v>0</v>
      </c>
      <c r="L63" s="25">
        <f>COUNTIF('حضور وانصراف'!H66:AL66,"بدون اجر")</f>
        <v>0</v>
      </c>
      <c r="M63" s="25">
        <f>COUNTIF('حضور وانصراف'!H66:AL66,"1/2بدون")</f>
        <v>0</v>
      </c>
      <c r="N63" s="25">
        <f>COUNTIF('حضور وانصراف'!H66:AL66,"إذن 1")</f>
        <v>0</v>
      </c>
      <c r="O63" s="25">
        <f>COUNTIF('حضور وانصراف'!H66:AL66,"إذن 2")</f>
        <v>0</v>
      </c>
      <c r="P63" s="25">
        <f>COUNTIF('حضور وانصراف'!H66:AL66,"م")</f>
        <v>0</v>
      </c>
      <c r="Q63" s="25">
        <f>COUNTIF('حضور وانصراف'!H66:AL66,"مرضى")</f>
        <v>0</v>
      </c>
      <c r="R63" s="25">
        <f t="shared" si="1"/>
        <v>1.5</v>
      </c>
      <c r="S63" s="25">
        <f>COUNTIF('حضور وانصراف'!H66:AL66,"&gt;0")</f>
        <v>0</v>
      </c>
      <c r="T63" s="25">
        <f>SUMIF('حضور وانصراف'!H66:AL66,"&gt;0")</f>
        <v>0</v>
      </c>
      <c r="U63" s="26">
        <f t="shared" si="2"/>
        <v>0</v>
      </c>
      <c r="V63" s="25">
        <f>COUNTIF('حضور وانصراف'!H66:AL66,"&lt;0")</f>
        <v>0</v>
      </c>
      <c r="W63" s="25">
        <f>-SUMIF('حضور وانصراف'!H66:AL66,"&lt;0")</f>
        <v>0</v>
      </c>
      <c r="X63" s="26">
        <f t="shared" si="3"/>
        <v>0</v>
      </c>
      <c r="Y63" s="88">
        <f t="shared" si="4"/>
        <v>-17.5</v>
      </c>
      <c r="Z63" s="27">
        <f>'حضور وانصراف'!AP66</f>
        <v>0</v>
      </c>
      <c r="AA63" s="27">
        <f>'حضور وانصراف'!AO66</f>
        <v>0</v>
      </c>
      <c r="AB63" s="27">
        <f>'حضور وانصراف'!AQ66</f>
        <v>0</v>
      </c>
      <c r="AC63" s="27">
        <f>'حضور وانصراف'!AR66</f>
        <v>0</v>
      </c>
      <c r="AD63" s="28">
        <f t="shared" si="5"/>
        <v>10.5</v>
      </c>
      <c r="AE63" s="27">
        <f>'حضور وانصراف'!AW66</f>
        <v>0</v>
      </c>
      <c r="AF63" s="27">
        <f>'حضور وانصراف'!AX66</f>
        <v>0</v>
      </c>
      <c r="AG63" s="27">
        <f>'حضور وانصراف'!AS66</f>
        <v>0</v>
      </c>
      <c r="AH63" s="27">
        <f>'حضور وانصراف'!AT66</f>
        <v>0</v>
      </c>
    </row>
    <row r="64" spans="1:34" ht="18.75" thickBot="1" x14ac:dyDescent="0.25">
      <c r="A64" s="24">
        <f>'حضور وانصراف'!D67</f>
        <v>52</v>
      </c>
      <c r="B64" s="24">
        <f>'حضور وانصراف'!E67</f>
        <v>382</v>
      </c>
      <c r="C64" s="24" t="str">
        <f>'حضور وانصراف'!F67</f>
        <v>محمد عبدالباسط عبدالمنجى عبدالعال عيسوى</v>
      </c>
      <c r="D64" s="24" t="str">
        <f>'حضور وانصراف'!G67</f>
        <v>عامل انتاج</v>
      </c>
      <c r="E64" s="24">
        <f>COUNTIF('حضور وانصراف'!H67:AL67,"ح")+COUNTIF('حضور وانصراف'!H67:AL67,"&lt;0")+COUNTIF('حضور وانصراف'!H67:AL67,"&gt;0")</f>
        <v>10</v>
      </c>
      <c r="F64" s="88">
        <f t="shared" si="0"/>
        <v>-16.333333333333336</v>
      </c>
      <c r="G64" s="25">
        <f>COUNTIF('حضور وانصراف'!H67:AL67,"غ ب")</f>
        <v>0</v>
      </c>
      <c r="H64" s="25">
        <f>COUNTIF('حضور وانصراف'!H67:AL67,"إعتيادى")</f>
        <v>0</v>
      </c>
      <c r="I64" s="25">
        <f>COUNTIF('حضور وانصراف'!I67:AQ67,"1/2إعتيادى")</f>
        <v>0</v>
      </c>
      <c r="J64" s="25">
        <f>COUNTIF('حضور وانصراف'!H67:AL67,"عارضه")</f>
        <v>0</v>
      </c>
      <c r="K64" s="25">
        <f>COUNTIF('حضور وانصراف'!I67:AQ67,"1/2عارضه")</f>
        <v>0</v>
      </c>
      <c r="L64" s="25">
        <f>COUNTIF('حضور وانصراف'!H67:AL67,"بدون اجر")</f>
        <v>0</v>
      </c>
      <c r="M64" s="25">
        <f>COUNTIF('حضور وانصراف'!H67:AL67,"1/2بدون")</f>
        <v>0</v>
      </c>
      <c r="N64" s="25">
        <f>COUNTIF('حضور وانصراف'!H67:AL67,"إذن 1")</f>
        <v>0</v>
      </c>
      <c r="O64" s="25">
        <f>COUNTIF('حضور وانصراف'!H67:AL67,"إذن 2")</f>
        <v>0</v>
      </c>
      <c r="P64" s="25">
        <f>COUNTIF('حضور وانصراف'!H67:AL67,"م")</f>
        <v>0</v>
      </c>
      <c r="Q64" s="25">
        <f>COUNTIF('حضور وانصراف'!H67:AL67,"مرضى")</f>
        <v>0</v>
      </c>
      <c r="R64" s="25">
        <f t="shared" si="1"/>
        <v>1.6666666666666667</v>
      </c>
      <c r="S64" s="25">
        <f>COUNTIF('حضور وانصراف'!H67:AL67,"&gt;0")</f>
        <v>5</v>
      </c>
      <c r="T64" s="25">
        <f>SUMIF('حضور وانصراف'!H67:AL67,"&gt;0")</f>
        <v>300</v>
      </c>
      <c r="U64" s="26">
        <f t="shared" si="2"/>
        <v>0.625</v>
      </c>
      <c r="V64" s="25">
        <f>COUNTIF('حضور وانصراف'!H67:AL67,"&lt;0")</f>
        <v>0</v>
      </c>
      <c r="W64" s="25">
        <f>-SUMIF('حضور وانصراف'!H67:AL67,"&lt;0")</f>
        <v>0</v>
      </c>
      <c r="X64" s="26">
        <f t="shared" si="3"/>
        <v>0</v>
      </c>
      <c r="Y64" s="88">
        <f t="shared" si="4"/>
        <v>-16.333333333333336</v>
      </c>
      <c r="Z64" s="27">
        <f>'حضور وانصراف'!AP67</f>
        <v>0</v>
      </c>
      <c r="AA64" s="27">
        <f>'حضور وانصراف'!AO67</f>
        <v>0</v>
      </c>
      <c r="AB64" s="27">
        <f>'حضور وانصراف'!AQ67</f>
        <v>0</v>
      </c>
      <c r="AC64" s="27">
        <f>'حضور وانصراف'!AR67</f>
        <v>0</v>
      </c>
      <c r="AD64" s="28">
        <f t="shared" si="5"/>
        <v>12.291666666666666</v>
      </c>
      <c r="AE64" s="27">
        <f>'حضور وانصراف'!AW67</f>
        <v>0</v>
      </c>
      <c r="AF64" s="27">
        <f>'حضور وانصراف'!AX67</f>
        <v>0</v>
      </c>
      <c r="AG64" s="27">
        <f>'حضور وانصراف'!AS67</f>
        <v>0</v>
      </c>
      <c r="AH64" s="27">
        <f>'حضور وانصراف'!AT67</f>
        <v>0</v>
      </c>
    </row>
    <row r="65" spans="1:34" ht="18.75" thickBot="1" x14ac:dyDescent="0.25">
      <c r="A65" s="24">
        <f>'حضور وانصراف'!D68</f>
        <v>53</v>
      </c>
      <c r="B65" s="24">
        <f>'حضور وانصراف'!E68</f>
        <v>521</v>
      </c>
      <c r="C65" s="24" t="str">
        <f>'حضور وانصراف'!F68</f>
        <v>محمد عبدالغنى سيد ابراهيم</v>
      </c>
      <c r="D65" s="24" t="str">
        <f>'حضور وانصراف'!G68</f>
        <v>عامل انتاج</v>
      </c>
      <c r="E65" s="24">
        <f>COUNTIF('حضور وانصراف'!H68:AL68,"ح")+COUNTIF('حضور وانصراف'!H68:AL68,"&lt;0")+COUNTIF('حضور وانصراف'!H68:AL68,"&gt;0")</f>
        <v>9</v>
      </c>
      <c r="F65" s="88">
        <f t="shared" si="0"/>
        <v>-17.5</v>
      </c>
      <c r="G65" s="25">
        <f>COUNTIF('حضور وانصراف'!H68:AL68,"غ ب")</f>
        <v>0</v>
      </c>
      <c r="H65" s="25">
        <f>COUNTIF('حضور وانصراف'!H68:AL68,"إعتيادى")</f>
        <v>0</v>
      </c>
      <c r="I65" s="25">
        <f>COUNTIF('حضور وانصراف'!I68:AQ68,"1/2إعتيادى")</f>
        <v>0</v>
      </c>
      <c r="J65" s="25">
        <f>COUNTIF('حضور وانصراف'!H68:AL68,"عارضه")</f>
        <v>0</v>
      </c>
      <c r="K65" s="25">
        <f>COUNTIF('حضور وانصراف'!I68:AQ68,"1/2عارضه")</f>
        <v>0</v>
      </c>
      <c r="L65" s="25">
        <f>COUNTIF('حضور وانصراف'!H68:AL68,"بدون اجر")</f>
        <v>0</v>
      </c>
      <c r="M65" s="25">
        <f>COUNTIF('حضور وانصراف'!H68:AL68,"1/2بدون")</f>
        <v>0</v>
      </c>
      <c r="N65" s="25">
        <f>COUNTIF('حضور وانصراف'!H68:AL68,"إذن 1")</f>
        <v>0</v>
      </c>
      <c r="O65" s="25">
        <f>COUNTIF('حضور وانصراف'!H68:AL68,"إذن 2")</f>
        <v>0</v>
      </c>
      <c r="P65" s="25">
        <f>COUNTIF('حضور وانصراف'!H68:AL68,"م")</f>
        <v>0</v>
      </c>
      <c r="Q65" s="25">
        <f>COUNTIF('حضور وانصراف'!H68:AL68,"مرضى")</f>
        <v>0</v>
      </c>
      <c r="R65" s="25">
        <f t="shared" si="1"/>
        <v>1.5</v>
      </c>
      <c r="S65" s="25">
        <f>COUNTIF('حضور وانصراف'!H68:AL68,"&gt;0")</f>
        <v>1</v>
      </c>
      <c r="T65" s="25">
        <f>SUMIF('حضور وانصراف'!H68:AL68,"&gt;0")</f>
        <v>50</v>
      </c>
      <c r="U65" s="26">
        <f t="shared" si="2"/>
        <v>0.10416666666666667</v>
      </c>
      <c r="V65" s="25">
        <f>COUNTIF('حضور وانصراف'!H68:AL68,"&lt;0")</f>
        <v>0</v>
      </c>
      <c r="W65" s="25">
        <f>-SUMIF('حضور وانصراف'!H68:AL68,"&lt;0")</f>
        <v>0</v>
      </c>
      <c r="X65" s="26">
        <f t="shared" si="3"/>
        <v>0</v>
      </c>
      <c r="Y65" s="88">
        <f t="shared" si="4"/>
        <v>-17.5</v>
      </c>
      <c r="Z65" s="27">
        <f>'حضور وانصراف'!AP68</f>
        <v>0</v>
      </c>
      <c r="AA65" s="27">
        <f>'حضور وانصراف'!AO68</f>
        <v>0</v>
      </c>
      <c r="AB65" s="27">
        <f>'حضور وانصراف'!AQ68</f>
        <v>0</v>
      </c>
      <c r="AC65" s="27">
        <f>'حضور وانصراف'!AR68</f>
        <v>0</v>
      </c>
      <c r="AD65" s="28">
        <f t="shared" si="5"/>
        <v>10.604166666666666</v>
      </c>
      <c r="AE65" s="27">
        <f>'حضور وانصراف'!AW68</f>
        <v>0</v>
      </c>
      <c r="AF65" s="27">
        <f>'حضور وانصراف'!AX68</f>
        <v>0</v>
      </c>
      <c r="AG65" s="27">
        <f>'حضور وانصراف'!AS68</f>
        <v>0</v>
      </c>
      <c r="AH65" s="27">
        <f>'حضور وانصراف'!AT68</f>
        <v>0</v>
      </c>
    </row>
    <row r="66" spans="1:34" ht="18.75" thickBot="1" x14ac:dyDescent="0.25">
      <c r="A66" s="24">
        <f>'حضور وانصراف'!D69</f>
        <v>54</v>
      </c>
      <c r="B66" s="24">
        <f>'حضور وانصراف'!E69</f>
        <v>476</v>
      </c>
      <c r="C66" s="24" t="str">
        <f>'حضور وانصراف'!F69</f>
        <v>محمد طنطاوى يحيي امين طنطاوى</v>
      </c>
      <c r="D66" s="24" t="str">
        <f>'حضور وانصراف'!G69</f>
        <v>عامل انتاج</v>
      </c>
      <c r="E66" s="24">
        <f>COUNTIF('حضور وانصراف'!H69:AL69,"ح")+COUNTIF('حضور وانصراف'!H69:AL69,"&lt;0")+COUNTIF('حضور وانصراف'!H69:AL69,"&gt;0")</f>
        <v>10</v>
      </c>
      <c r="F66" s="88">
        <f t="shared" si="0"/>
        <v>-16.333333333333336</v>
      </c>
      <c r="G66" s="25">
        <f>COUNTIF('حضور وانصراف'!H69:AL69,"غ ب")</f>
        <v>0</v>
      </c>
      <c r="H66" s="25">
        <f>COUNTIF('حضور وانصراف'!H69:AL69,"إعتيادى")</f>
        <v>0</v>
      </c>
      <c r="I66" s="25">
        <f>COUNTIF('حضور وانصراف'!I69:AQ69,"1/2إعتيادى")</f>
        <v>0</v>
      </c>
      <c r="J66" s="25">
        <f>COUNTIF('حضور وانصراف'!H69:AL69,"عارضه")</f>
        <v>0</v>
      </c>
      <c r="K66" s="25">
        <f>COUNTIF('حضور وانصراف'!I69:AQ69,"1/2عارضه")</f>
        <v>0</v>
      </c>
      <c r="L66" s="25">
        <f>COUNTIF('حضور وانصراف'!H69:AL69,"بدون اجر")</f>
        <v>0</v>
      </c>
      <c r="M66" s="25">
        <f>COUNTIF('حضور وانصراف'!H69:AL69,"1/2بدون")</f>
        <v>0</v>
      </c>
      <c r="N66" s="25">
        <f>COUNTIF('حضور وانصراف'!H69:AL69,"إذن 1")</f>
        <v>0</v>
      </c>
      <c r="O66" s="25">
        <f>COUNTIF('حضور وانصراف'!H69:AL69,"إذن 2")</f>
        <v>0</v>
      </c>
      <c r="P66" s="25">
        <f>COUNTIF('حضور وانصراف'!H69:AL69,"م")</f>
        <v>0</v>
      </c>
      <c r="Q66" s="25">
        <f>COUNTIF('حضور وانصراف'!H69:AL69,"مرضى")</f>
        <v>0</v>
      </c>
      <c r="R66" s="25">
        <f t="shared" si="1"/>
        <v>1.6666666666666667</v>
      </c>
      <c r="S66" s="25">
        <f>COUNTIF('حضور وانصراف'!H69:AL69,"&gt;0")</f>
        <v>0</v>
      </c>
      <c r="T66" s="25">
        <f>SUMIF('حضور وانصراف'!H69:AL69,"&gt;0")</f>
        <v>0</v>
      </c>
      <c r="U66" s="26">
        <f t="shared" si="2"/>
        <v>0</v>
      </c>
      <c r="V66" s="25">
        <f>COUNTIF('حضور وانصراف'!H69:AL69,"&lt;0")</f>
        <v>0</v>
      </c>
      <c r="W66" s="25">
        <f>-SUMIF('حضور وانصراف'!H69:AL69,"&lt;0")</f>
        <v>0</v>
      </c>
      <c r="X66" s="26">
        <f t="shared" si="3"/>
        <v>0</v>
      </c>
      <c r="Y66" s="88">
        <f t="shared" si="4"/>
        <v>-16.333333333333336</v>
      </c>
      <c r="Z66" s="27">
        <f>'حضور وانصراف'!AP69</f>
        <v>0</v>
      </c>
      <c r="AA66" s="27">
        <f>'حضور وانصراف'!AO69</f>
        <v>0</v>
      </c>
      <c r="AB66" s="27">
        <f>'حضور وانصراف'!AQ69</f>
        <v>0</v>
      </c>
      <c r="AC66" s="27">
        <f>'حضور وانصراف'!AR69</f>
        <v>0</v>
      </c>
      <c r="AD66" s="28">
        <f t="shared" si="5"/>
        <v>11.666666666666666</v>
      </c>
      <c r="AE66" s="27">
        <f>'حضور وانصراف'!AW69</f>
        <v>0</v>
      </c>
      <c r="AF66" s="27">
        <f>'حضور وانصراف'!AX69</f>
        <v>0</v>
      </c>
      <c r="AG66" s="27">
        <f>'حضور وانصراف'!AS69</f>
        <v>0</v>
      </c>
      <c r="AH66" s="27">
        <f>'حضور وانصراف'!AT69</f>
        <v>0</v>
      </c>
    </row>
    <row r="67" spans="1:34" ht="18.75" thickBot="1" x14ac:dyDescent="0.25">
      <c r="A67" s="24">
        <f>'حضور وانصراف'!D70</f>
        <v>55</v>
      </c>
      <c r="B67" s="24">
        <f>'حضور وانصراف'!E70</f>
        <v>322</v>
      </c>
      <c r="C67" s="24" t="str">
        <f>'حضور وانصراف'!F70</f>
        <v>طارق احمد محمد عمران</v>
      </c>
      <c r="D67" s="24" t="str">
        <f>'حضور وانصراف'!G70</f>
        <v>عامل انتاج</v>
      </c>
      <c r="E67" s="24">
        <f>COUNTIF('حضور وانصراف'!H70:AL70,"ح")+COUNTIF('حضور وانصراف'!H70:AL70,"&lt;0")+COUNTIF('حضور وانصراف'!H70:AL70,"&gt;0")</f>
        <v>9</v>
      </c>
      <c r="F67" s="88">
        <f t="shared" si="0"/>
        <v>-17.5</v>
      </c>
      <c r="G67" s="25">
        <f>COUNTIF('حضور وانصراف'!H70:AL70,"غ ب")</f>
        <v>0</v>
      </c>
      <c r="H67" s="25">
        <f>COUNTIF('حضور وانصراف'!H70:AL70,"إعتيادى")</f>
        <v>0</v>
      </c>
      <c r="I67" s="25">
        <f>COUNTIF('حضور وانصراف'!I70:AQ70,"1/2إعتيادى")</f>
        <v>0</v>
      </c>
      <c r="J67" s="25">
        <f>COUNTIF('حضور وانصراف'!H70:AL70,"عارضه")</f>
        <v>0</v>
      </c>
      <c r="K67" s="25">
        <f>COUNTIF('حضور وانصراف'!I70:AQ70,"1/2عارضه")</f>
        <v>0</v>
      </c>
      <c r="L67" s="25">
        <f>COUNTIF('حضور وانصراف'!H70:AL70,"بدون اجر")</f>
        <v>0</v>
      </c>
      <c r="M67" s="25">
        <f>COUNTIF('حضور وانصراف'!H70:AL70,"1/2بدون")</f>
        <v>0</v>
      </c>
      <c r="N67" s="25">
        <f>COUNTIF('حضور وانصراف'!H70:AL70,"إذن 1")</f>
        <v>0</v>
      </c>
      <c r="O67" s="25">
        <f>COUNTIF('حضور وانصراف'!H70:AL70,"إذن 2")</f>
        <v>0</v>
      </c>
      <c r="P67" s="25">
        <f>COUNTIF('حضور وانصراف'!H70:AL70,"م")</f>
        <v>0</v>
      </c>
      <c r="Q67" s="25">
        <f>COUNTIF('حضور وانصراف'!H70:AL70,"مرضى")</f>
        <v>0</v>
      </c>
      <c r="R67" s="25">
        <f t="shared" si="1"/>
        <v>1.5</v>
      </c>
      <c r="S67" s="25">
        <f>COUNTIF('حضور وانصراف'!H70:AL70,"&gt;0")</f>
        <v>0</v>
      </c>
      <c r="T67" s="25">
        <f>SUMIF('حضور وانصراف'!H70:AL70,"&gt;0")</f>
        <v>0</v>
      </c>
      <c r="U67" s="26">
        <f t="shared" si="2"/>
        <v>0</v>
      </c>
      <c r="V67" s="25">
        <f>COUNTIF('حضور وانصراف'!H70:AL70,"&lt;0")</f>
        <v>0</v>
      </c>
      <c r="W67" s="25">
        <f>-SUMIF('حضور وانصراف'!H70:AL70,"&lt;0")</f>
        <v>0</v>
      </c>
      <c r="X67" s="26">
        <f t="shared" si="3"/>
        <v>0</v>
      </c>
      <c r="Y67" s="88">
        <f t="shared" si="4"/>
        <v>-17.5</v>
      </c>
      <c r="Z67" s="27">
        <f>'حضور وانصراف'!AP70</f>
        <v>0</v>
      </c>
      <c r="AA67" s="27">
        <f>'حضور وانصراف'!AO70</f>
        <v>0</v>
      </c>
      <c r="AB67" s="27">
        <f>'حضور وانصراف'!AQ70</f>
        <v>0</v>
      </c>
      <c r="AC67" s="27">
        <f>'حضور وانصراف'!AR70</f>
        <v>0</v>
      </c>
      <c r="AD67" s="28">
        <f t="shared" si="5"/>
        <v>10.5</v>
      </c>
      <c r="AE67" s="27">
        <f>'حضور وانصراف'!AW70</f>
        <v>0</v>
      </c>
      <c r="AF67" s="27">
        <f>'حضور وانصراف'!AX70</f>
        <v>0</v>
      </c>
      <c r="AG67" s="27">
        <f>'حضور وانصراف'!AS70</f>
        <v>0</v>
      </c>
      <c r="AH67" s="27">
        <f>'حضور وانصراف'!AT70</f>
        <v>0</v>
      </c>
    </row>
    <row r="68" spans="1:34" ht="18.75" thickBot="1" x14ac:dyDescent="0.25">
      <c r="A68" s="24">
        <f>'حضور وانصراف'!D71</f>
        <v>56</v>
      </c>
      <c r="B68" s="24">
        <f>'حضور وانصراف'!E71</f>
        <v>313</v>
      </c>
      <c r="C68" s="24" t="str">
        <f>'حضور وانصراف'!F71</f>
        <v>يوسف اسامه عبدالله احمد</v>
      </c>
      <c r="D68" s="24" t="str">
        <f>'حضور وانصراف'!G71</f>
        <v>عامل انتاج</v>
      </c>
      <c r="E68" s="24">
        <f>COUNTIF('حضور وانصراف'!H71:AL71,"ح")+COUNTIF('حضور وانصراف'!H71:AL71,"&lt;0")+COUNTIF('حضور وانصراف'!H71:AL71,"&gt;0")</f>
        <v>2</v>
      </c>
      <c r="F68" s="88">
        <f t="shared" si="0"/>
        <v>-25.666666666666668</v>
      </c>
      <c r="G68" s="25">
        <f>COUNTIF('حضور وانصراف'!H71:AL71,"غ ب")</f>
        <v>0</v>
      </c>
      <c r="H68" s="25">
        <f>COUNTIF('حضور وانصراف'!H71:AL71,"إعتيادى")</f>
        <v>0</v>
      </c>
      <c r="I68" s="25">
        <f>COUNTIF('حضور وانصراف'!I71:AQ71,"1/2إعتيادى")</f>
        <v>0</v>
      </c>
      <c r="J68" s="25">
        <f>COUNTIF('حضور وانصراف'!H71:AL71,"عارضه")</f>
        <v>0</v>
      </c>
      <c r="K68" s="25">
        <f>COUNTIF('حضور وانصراف'!I71:AQ71,"1/2عارضه")</f>
        <v>0</v>
      </c>
      <c r="L68" s="25">
        <f>COUNTIF('حضور وانصراف'!H71:AL71,"بدون اجر")</f>
        <v>0</v>
      </c>
      <c r="M68" s="25">
        <f>COUNTIF('حضور وانصراف'!H71:AL71,"1/2بدون")</f>
        <v>0</v>
      </c>
      <c r="N68" s="25">
        <f>COUNTIF('حضور وانصراف'!H71:AL71,"إذن 1")</f>
        <v>0</v>
      </c>
      <c r="O68" s="25">
        <f>COUNTIF('حضور وانصراف'!H71:AL71,"إذن 2")</f>
        <v>0</v>
      </c>
      <c r="P68" s="25">
        <f>COUNTIF('حضور وانصراف'!H71:AL71,"م")</f>
        <v>0</v>
      </c>
      <c r="Q68" s="25">
        <f>COUNTIF('حضور وانصراف'!H71:AL71,"مرضى")</f>
        <v>0</v>
      </c>
      <c r="R68" s="25">
        <f t="shared" si="1"/>
        <v>0.33333333333333331</v>
      </c>
      <c r="S68" s="25">
        <f>COUNTIF('حضور وانصراف'!H71:AL71,"&gt;0")</f>
        <v>0</v>
      </c>
      <c r="T68" s="25">
        <f>SUMIF('حضور وانصراف'!H71:AL71,"&gt;0")</f>
        <v>0</v>
      </c>
      <c r="U68" s="26">
        <f t="shared" si="2"/>
        <v>0</v>
      </c>
      <c r="V68" s="25">
        <f>COUNTIF('حضور وانصراف'!H71:AL71,"&lt;0")</f>
        <v>0</v>
      </c>
      <c r="W68" s="25">
        <f>-SUMIF('حضور وانصراف'!H71:AL71,"&lt;0")</f>
        <v>0</v>
      </c>
      <c r="X68" s="26">
        <f t="shared" si="3"/>
        <v>0</v>
      </c>
      <c r="Y68" s="88">
        <f t="shared" si="4"/>
        <v>-25.666666666666668</v>
      </c>
      <c r="Z68" s="27">
        <f>'حضور وانصراف'!AP71</f>
        <v>0</v>
      </c>
      <c r="AA68" s="27">
        <f>'حضور وانصراف'!AO71</f>
        <v>0</v>
      </c>
      <c r="AB68" s="27">
        <f>'حضور وانصراف'!AQ71</f>
        <v>0</v>
      </c>
      <c r="AC68" s="27">
        <f>'حضور وانصراف'!AR71</f>
        <v>0</v>
      </c>
      <c r="AD68" s="28">
        <f t="shared" si="5"/>
        <v>2.3333333333333335</v>
      </c>
      <c r="AE68" s="27">
        <f>'حضور وانصراف'!AW71</f>
        <v>0</v>
      </c>
      <c r="AF68" s="27">
        <f>'حضور وانصراف'!AX71</f>
        <v>0</v>
      </c>
      <c r="AG68" s="27">
        <f>'حضور وانصراف'!AS71</f>
        <v>0</v>
      </c>
      <c r="AH68" s="27">
        <f>'حضور وانصراف'!AT71</f>
        <v>0</v>
      </c>
    </row>
    <row r="69" spans="1:34" ht="18.75" thickBot="1" x14ac:dyDescent="0.25">
      <c r="A69" s="24">
        <f>'حضور وانصراف'!D72</f>
        <v>57</v>
      </c>
      <c r="B69" s="24">
        <f>'حضور وانصراف'!E72</f>
        <v>306</v>
      </c>
      <c r="C69" s="24" t="str">
        <f>'حضور وانصراف'!F72</f>
        <v>حسن سيد نورالدين احمد على</v>
      </c>
      <c r="D69" s="24" t="str">
        <f>'حضور وانصراف'!G72</f>
        <v>عامل انتاج</v>
      </c>
      <c r="E69" s="24">
        <f>COUNTIF('حضور وانصراف'!H72:AL72,"ح")+COUNTIF('حضور وانصراف'!H72:AL72,"&lt;0")+COUNTIF('حضور وانصراف'!H72:AL72,"&gt;0")</f>
        <v>8</v>
      </c>
      <c r="F69" s="88">
        <f t="shared" si="0"/>
        <v>-18.666666666666664</v>
      </c>
      <c r="G69" s="25">
        <f>COUNTIF('حضور وانصراف'!H72:AL72,"غ ب")</f>
        <v>0</v>
      </c>
      <c r="H69" s="25">
        <f>COUNTIF('حضور وانصراف'!H72:AL72,"إعتيادى")</f>
        <v>0</v>
      </c>
      <c r="I69" s="25">
        <f>COUNTIF('حضور وانصراف'!I72:AQ72,"1/2إعتيادى")</f>
        <v>0</v>
      </c>
      <c r="J69" s="25">
        <f>COUNTIF('حضور وانصراف'!H72:AL72,"عارضه")</f>
        <v>0</v>
      </c>
      <c r="K69" s="25">
        <f>COUNTIF('حضور وانصراف'!I72:AQ72,"1/2عارضه")</f>
        <v>0</v>
      </c>
      <c r="L69" s="25">
        <f>COUNTIF('حضور وانصراف'!H72:AL72,"بدون اجر")</f>
        <v>0</v>
      </c>
      <c r="M69" s="25">
        <f>COUNTIF('حضور وانصراف'!H72:AL72,"1/2بدون")</f>
        <v>0</v>
      </c>
      <c r="N69" s="25">
        <f>COUNTIF('حضور وانصراف'!H72:AL72,"إذن 1")</f>
        <v>0</v>
      </c>
      <c r="O69" s="25">
        <f>COUNTIF('حضور وانصراف'!H72:AL72,"إذن 2")</f>
        <v>0</v>
      </c>
      <c r="P69" s="25">
        <f>COUNTIF('حضور وانصراف'!H72:AL72,"م")</f>
        <v>0</v>
      </c>
      <c r="Q69" s="25">
        <f>COUNTIF('حضور وانصراف'!H72:AL72,"مرضى")</f>
        <v>0</v>
      </c>
      <c r="R69" s="25">
        <f t="shared" si="1"/>
        <v>1.3333333333333333</v>
      </c>
      <c r="S69" s="25">
        <f>COUNTIF('حضور وانصراف'!H72:AL72,"&gt;0")</f>
        <v>0</v>
      </c>
      <c r="T69" s="25">
        <f>SUMIF('حضور وانصراف'!H72:AL72,"&gt;0")</f>
        <v>0</v>
      </c>
      <c r="U69" s="26">
        <f t="shared" si="2"/>
        <v>0</v>
      </c>
      <c r="V69" s="25">
        <f>COUNTIF('حضور وانصراف'!H72:AL72,"&lt;0")</f>
        <v>0</v>
      </c>
      <c r="W69" s="25">
        <f>-SUMIF('حضور وانصراف'!H72:AL72,"&lt;0")</f>
        <v>0</v>
      </c>
      <c r="X69" s="26">
        <f t="shared" si="3"/>
        <v>0</v>
      </c>
      <c r="Y69" s="88">
        <f t="shared" si="4"/>
        <v>-18.666666666666664</v>
      </c>
      <c r="Z69" s="27">
        <f>'حضور وانصراف'!AP72</f>
        <v>0</v>
      </c>
      <c r="AA69" s="27">
        <f>'حضور وانصراف'!AO72</f>
        <v>0</v>
      </c>
      <c r="AB69" s="27">
        <f>'حضور وانصراف'!AQ72</f>
        <v>0</v>
      </c>
      <c r="AC69" s="27">
        <f>'حضور وانصراف'!AR72</f>
        <v>0</v>
      </c>
      <c r="AD69" s="28">
        <f t="shared" si="5"/>
        <v>9.3333333333333339</v>
      </c>
      <c r="AE69" s="27">
        <f>'حضور وانصراف'!AW72</f>
        <v>0</v>
      </c>
      <c r="AF69" s="27">
        <f>'حضور وانصراف'!AX72</f>
        <v>0</v>
      </c>
      <c r="AG69" s="27">
        <f>'حضور وانصراف'!AS72</f>
        <v>0</v>
      </c>
      <c r="AH69" s="27">
        <f>'حضور وانصراف'!AT72</f>
        <v>0</v>
      </c>
    </row>
    <row r="70" spans="1:34" ht="18.75" thickBot="1" x14ac:dyDescent="0.25">
      <c r="A70" s="24">
        <f>'حضور وانصراف'!D73</f>
        <v>58</v>
      </c>
      <c r="B70" s="24" t="str">
        <f>'حضور وانصراف'!E73</f>
        <v>الراتب متوقف</v>
      </c>
      <c r="C70" s="24" t="str">
        <f>'حضور وانصراف'!F73</f>
        <v>مروان ياسر احمد ماهر</v>
      </c>
      <c r="D70" s="24" t="str">
        <f>'حضور وانصراف'!G73</f>
        <v>عامل انتاج</v>
      </c>
      <c r="E70" s="24">
        <f>COUNTIF('حضور وانصراف'!H73:AL73,"ح")+COUNTIF('حضور وانصراف'!H73:AL73,"&lt;0")+COUNTIF('حضور وانصراف'!H73:AL73,"&gt;0")</f>
        <v>5</v>
      </c>
      <c r="F70" s="88">
        <f t="shared" si="0"/>
        <v>-22.166666666666668</v>
      </c>
      <c r="G70" s="25">
        <f>COUNTIF('حضور وانصراف'!H73:AL73,"غ ب")</f>
        <v>0</v>
      </c>
      <c r="H70" s="25">
        <f>COUNTIF('حضور وانصراف'!H73:AL73,"إعتيادى")</f>
        <v>0</v>
      </c>
      <c r="I70" s="25">
        <f>COUNTIF('حضور وانصراف'!I73:AQ73,"1/2إعتيادى")</f>
        <v>0</v>
      </c>
      <c r="J70" s="25">
        <f>COUNTIF('حضور وانصراف'!H73:AL73,"عارضه")</f>
        <v>0</v>
      </c>
      <c r="K70" s="25">
        <f>COUNTIF('حضور وانصراف'!I73:AQ73,"1/2عارضه")</f>
        <v>0</v>
      </c>
      <c r="L70" s="25">
        <f>COUNTIF('حضور وانصراف'!H73:AL73,"بدون اجر")</f>
        <v>0</v>
      </c>
      <c r="M70" s="25">
        <f>COUNTIF('حضور وانصراف'!H73:AL73,"1/2بدون")</f>
        <v>0</v>
      </c>
      <c r="N70" s="25">
        <f>COUNTIF('حضور وانصراف'!H73:AL73,"إذن 1")</f>
        <v>0</v>
      </c>
      <c r="O70" s="25">
        <f>COUNTIF('حضور وانصراف'!H73:AL73,"إذن 2")</f>
        <v>0</v>
      </c>
      <c r="P70" s="25">
        <f>COUNTIF('حضور وانصراف'!H73:AL73,"م")</f>
        <v>0</v>
      </c>
      <c r="Q70" s="25">
        <f>COUNTIF('حضور وانصراف'!H73:AL73,"مرضى")</f>
        <v>0</v>
      </c>
      <c r="R70" s="25">
        <f t="shared" si="1"/>
        <v>0.83333333333333337</v>
      </c>
      <c r="S70" s="25">
        <f>COUNTIF('حضور وانصراف'!H73:AL73,"&gt;0")</f>
        <v>0</v>
      </c>
      <c r="T70" s="25">
        <f>SUMIF('حضور وانصراف'!H73:AL73,"&gt;0")</f>
        <v>0</v>
      </c>
      <c r="U70" s="26">
        <f t="shared" si="2"/>
        <v>0</v>
      </c>
      <c r="V70" s="25">
        <f>COUNTIF('حضور وانصراف'!H73:AL73,"&lt;0")</f>
        <v>1</v>
      </c>
      <c r="W70" s="25">
        <f>-SUMIF('حضور وانصراف'!H73:AL73,"&lt;0")</f>
        <v>420</v>
      </c>
      <c r="X70" s="26">
        <f t="shared" si="3"/>
        <v>0.875</v>
      </c>
      <c r="Y70" s="88">
        <f t="shared" si="4"/>
        <v>-22.166666666666668</v>
      </c>
      <c r="Z70" s="27">
        <f>'حضور وانصراف'!AP73</f>
        <v>0</v>
      </c>
      <c r="AA70" s="27">
        <f>'حضور وانصراف'!AO73</f>
        <v>0</v>
      </c>
      <c r="AB70" s="27">
        <f>'حضور وانصراف'!AQ73</f>
        <v>0</v>
      </c>
      <c r="AC70" s="27">
        <f>'حضور وانصراف'!AR73</f>
        <v>0</v>
      </c>
      <c r="AD70" s="28">
        <f t="shared" si="5"/>
        <v>5.833333333333333</v>
      </c>
      <c r="AE70" s="27">
        <f>'حضور وانصراف'!AW73</f>
        <v>0</v>
      </c>
      <c r="AF70" s="27">
        <f>'حضور وانصراف'!AX73</f>
        <v>0</v>
      </c>
      <c r="AG70" s="27">
        <f>'حضور وانصراف'!AS73</f>
        <v>0</v>
      </c>
      <c r="AH70" s="27">
        <f>'حضور وانصراف'!AT73</f>
        <v>0</v>
      </c>
    </row>
    <row r="71" spans="1:34" ht="18.75" thickBot="1" x14ac:dyDescent="0.25">
      <c r="A71" s="24">
        <f>'حضور وانصراف'!D74</f>
        <v>59</v>
      </c>
      <c r="B71" s="24">
        <f>'حضور وانصراف'!E74</f>
        <v>518</v>
      </c>
      <c r="C71" s="24" t="str">
        <f>'حضور وانصراف'!F74</f>
        <v>محمد صابر شهدى ابراهيم محمد</v>
      </c>
      <c r="D71" s="24" t="str">
        <f>'حضور وانصراف'!G74</f>
        <v>عامل انتاج</v>
      </c>
      <c r="E71" s="24">
        <f>COUNTIF('حضور وانصراف'!H74:AL74,"ح")+COUNTIF('حضور وانصراف'!H74:AL74,"&lt;0")+COUNTIF('حضور وانصراف'!H74:AL74,"&gt;0")</f>
        <v>6</v>
      </c>
      <c r="F71" s="88">
        <f t="shared" si="0"/>
        <v>-21</v>
      </c>
      <c r="G71" s="25">
        <f>COUNTIF('حضور وانصراف'!H74:AL74,"غ ب")</f>
        <v>0</v>
      </c>
      <c r="H71" s="25">
        <f>COUNTIF('حضور وانصراف'!H74:AL74,"إعتيادى")</f>
        <v>0</v>
      </c>
      <c r="I71" s="25">
        <f>COUNTIF('حضور وانصراف'!I74:AQ74,"1/2إعتيادى")</f>
        <v>0</v>
      </c>
      <c r="J71" s="25">
        <f>COUNTIF('حضور وانصراف'!H74:AL74,"عارضه")</f>
        <v>0</v>
      </c>
      <c r="K71" s="25">
        <f>COUNTIF('حضور وانصراف'!I74:AQ74,"1/2عارضه")</f>
        <v>0</v>
      </c>
      <c r="L71" s="25">
        <f>COUNTIF('حضور وانصراف'!H74:AL74,"بدون اجر")</f>
        <v>0</v>
      </c>
      <c r="M71" s="25">
        <f>COUNTIF('حضور وانصراف'!H74:AL74,"1/2بدون")</f>
        <v>0</v>
      </c>
      <c r="N71" s="25">
        <f>COUNTIF('حضور وانصراف'!H74:AL74,"إذن 1")</f>
        <v>0</v>
      </c>
      <c r="O71" s="25">
        <f>COUNTIF('حضور وانصراف'!H74:AL74,"إذن 2")</f>
        <v>0</v>
      </c>
      <c r="P71" s="25">
        <f>COUNTIF('حضور وانصراف'!H74:AL74,"م")</f>
        <v>0</v>
      </c>
      <c r="Q71" s="25">
        <f>COUNTIF('حضور وانصراف'!H74:AL74,"مرضى")</f>
        <v>0</v>
      </c>
      <c r="R71" s="25">
        <f t="shared" si="1"/>
        <v>1</v>
      </c>
      <c r="S71" s="25">
        <f>COUNTIF('حضور وانصراف'!H74:AL74,"&gt;0")</f>
        <v>0</v>
      </c>
      <c r="T71" s="25">
        <f>SUMIF('حضور وانصراف'!H74:AL74,"&gt;0")</f>
        <v>0</v>
      </c>
      <c r="U71" s="26">
        <f t="shared" si="2"/>
        <v>0</v>
      </c>
      <c r="V71" s="25">
        <f>COUNTIF('حضور وانصراف'!H74:AL74,"&lt;0")</f>
        <v>0</v>
      </c>
      <c r="W71" s="25">
        <f>-SUMIF('حضور وانصراف'!H74:AL74,"&lt;0")</f>
        <v>0</v>
      </c>
      <c r="X71" s="26">
        <f t="shared" si="3"/>
        <v>0</v>
      </c>
      <c r="Y71" s="88">
        <f t="shared" si="4"/>
        <v>-21</v>
      </c>
      <c r="Z71" s="27">
        <f>'حضور وانصراف'!AP74</f>
        <v>0</v>
      </c>
      <c r="AA71" s="27">
        <f>'حضور وانصراف'!AO74</f>
        <v>0</v>
      </c>
      <c r="AB71" s="27">
        <f>'حضور وانصراف'!AQ74</f>
        <v>0</v>
      </c>
      <c r="AC71" s="27">
        <f>'حضور وانصراف'!AR74</f>
        <v>0</v>
      </c>
      <c r="AD71" s="28">
        <f t="shared" si="5"/>
        <v>7</v>
      </c>
      <c r="AE71" s="27">
        <f>'حضور وانصراف'!AW74</f>
        <v>0</v>
      </c>
      <c r="AF71" s="27">
        <f>'حضور وانصراف'!AX74</f>
        <v>0</v>
      </c>
      <c r="AG71" s="27">
        <f>'حضور وانصراف'!AS74</f>
        <v>0</v>
      </c>
      <c r="AH71" s="27">
        <f>'حضور وانصراف'!AT74</f>
        <v>0</v>
      </c>
    </row>
    <row r="72" spans="1:34" ht="18.75" thickBot="1" x14ac:dyDescent="0.25">
      <c r="A72" s="24">
        <f>'حضور وانصراف'!D75</f>
        <v>60</v>
      </c>
      <c r="B72" s="24">
        <f>'حضور وانصراف'!E75</f>
        <v>202</v>
      </c>
      <c r="C72" s="24" t="str">
        <f>'حضور وانصراف'!F75</f>
        <v>محمد سعيد سليمان محمود محمد</v>
      </c>
      <c r="D72" s="24" t="str">
        <f>'حضور وانصراف'!G75</f>
        <v>عامل انتاج</v>
      </c>
      <c r="E72" s="24">
        <f>COUNTIF('حضور وانصراف'!H75:AL75,"ح")+COUNTIF('حضور وانصراف'!H75:AL75,"&lt;0")+COUNTIF('حضور وانصراف'!H75:AL75,"&gt;0")</f>
        <v>5</v>
      </c>
      <c r="F72" s="88">
        <f t="shared" si="0"/>
        <v>-22.166666666666668</v>
      </c>
      <c r="G72" s="25">
        <f>COUNTIF('حضور وانصراف'!H75:AL75,"غ ب")</f>
        <v>0</v>
      </c>
      <c r="H72" s="25">
        <f>COUNTIF('حضور وانصراف'!H75:AL75,"إعتيادى")</f>
        <v>0</v>
      </c>
      <c r="I72" s="25">
        <f>COUNTIF('حضور وانصراف'!I75:AQ75,"1/2إعتيادى")</f>
        <v>0</v>
      </c>
      <c r="J72" s="25">
        <f>COUNTIF('حضور وانصراف'!H75:AL75,"عارضه")</f>
        <v>0</v>
      </c>
      <c r="K72" s="25">
        <f>COUNTIF('حضور وانصراف'!I75:AQ75,"1/2عارضه")</f>
        <v>0</v>
      </c>
      <c r="L72" s="25">
        <f>COUNTIF('حضور وانصراف'!H75:AL75,"بدون اجر")</f>
        <v>0</v>
      </c>
      <c r="M72" s="25">
        <f>COUNTIF('حضور وانصراف'!H75:AL75,"1/2بدون")</f>
        <v>0</v>
      </c>
      <c r="N72" s="25">
        <f>COUNTIF('حضور وانصراف'!H75:AL75,"إذن 1")</f>
        <v>0</v>
      </c>
      <c r="O72" s="25">
        <f>COUNTIF('حضور وانصراف'!H75:AL75,"إذن 2")</f>
        <v>0</v>
      </c>
      <c r="P72" s="25">
        <f>COUNTIF('حضور وانصراف'!H75:AL75,"م")</f>
        <v>0</v>
      </c>
      <c r="Q72" s="25">
        <f>COUNTIF('حضور وانصراف'!H75:AL75,"مرضى")</f>
        <v>0</v>
      </c>
      <c r="R72" s="25">
        <f t="shared" si="1"/>
        <v>0.83333333333333337</v>
      </c>
      <c r="S72" s="25">
        <f>COUNTIF('حضور وانصراف'!H75:AL75,"&gt;0")</f>
        <v>0</v>
      </c>
      <c r="T72" s="25">
        <f>SUMIF('حضور وانصراف'!H75:AL75,"&gt;0")</f>
        <v>0</v>
      </c>
      <c r="U72" s="26">
        <f t="shared" si="2"/>
        <v>0</v>
      </c>
      <c r="V72" s="25">
        <f>COUNTIF('حضور وانصراف'!H75:AL75,"&lt;0")</f>
        <v>0</v>
      </c>
      <c r="W72" s="25">
        <f>-SUMIF('حضور وانصراف'!H75:AL75,"&lt;0")</f>
        <v>0</v>
      </c>
      <c r="X72" s="26">
        <f t="shared" si="3"/>
        <v>0</v>
      </c>
      <c r="Y72" s="88">
        <f t="shared" si="4"/>
        <v>-22.166666666666668</v>
      </c>
      <c r="Z72" s="27">
        <f>'حضور وانصراف'!AP75</f>
        <v>0</v>
      </c>
      <c r="AA72" s="27">
        <f>'حضور وانصراف'!AO75</f>
        <v>0</v>
      </c>
      <c r="AB72" s="27">
        <f>'حضور وانصراف'!AQ75</f>
        <v>0</v>
      </c>
      <c r="AC72" s="27">
        <f>'حضور وانصراف'!AR75</f>
        <v>0</v>
      </c>
      <c r="AD72" s="28">
        <f t="shared" si="5"/>
        <v>5.833333333333333</v>
      </c>
      <c r="AE72" s="27">
        <f>'حضور وانصراف'!AW75</f>
        <v>0</v>
      </c>
      <c r="AF72" s="27">
        <f>'حضور وانصراف'!AX75</f>
        <v>0</v>
      </c>
      <c r="AG72" s="27">
        <f>'حضور وانصراف'!AS75</f>
        <v>0</v>
      </c>
      <c r="AH72" s="27">
        <f>'حضور وانصراف'!AT75</f>
        <v>0</v>
      </c>
    </row>
    <row r="73" spans="1:34" ht="18.75" thickBot="1" x14ac:dyDescent="0.25">
      <c r="A73" s="24">
        <f>'حضور وانصراف'!D76</f>
        <v>61</v>
      </c>
      <c r="B73" s="24" t="str">
        <f>'حضور وانصراف'!E76</f>
        <v>تصفية</v>
      </c>
      <c r="C73" s="24" t="str">
        <f>'حضور وانصراف'!F76</f>
        <v>سلامه ابراهيم عدلى حسين</v>
      </c>
      <c r="D73" s="24" t="str">
        <f>'حضور وانصراف'!G76</f>
        <v>عامل انتاج</v>
      </c>
      <c r="E73" s="24">
        <f>COUNTIF('حضور وانصراف'!H76:AL76,"ح")+COUNTIF('حضور وانصراف'!H76:AL76,"&lt;0")+COUNTIF('حضور وانصراف'!H76:AL76,"&gt;0")</f>
        <v>1</v>
      </c>
      <c r="F73" s="88">
        <f t="shared" si="0"/>
        <v>-26.833333333333332</v>
      </c>
      <c r="G73" s="25">
        <f>COUNTIF('حضور وانصراف'!H76:AL76,"غ ب")</f>
        <v>0</v>
      </c>
      <c r="H73" s="25">
        <f>COUNTIF('حضور وانصراف'!H76:AL76,"إعتيادى")</f>
        <v>0</v>
      </c>
      <c r="I73" s="25">
        <f>COUNTIF('حضور وانصراف'!I76:AQ76,"1/2إعتيادى")</f>
        <v>0</v>
      </c>
      <c r="J73" s="25">
        <f>COUNTIF('حضور وانصراف'!H76:AL76,"عارضه")</f>
        <v>0</v>
      </c>
      <c r="K73" s="25">
        <f>COUNTIF('حضور وانصراف'!I76:AQ76,"1/2عارضه")</f>
        <v>0</v>
      </c>
      <c r="L73" s="25">
        <f>COUNTIF('حضور وانصراف'!H76:AL76,"بدون اجر")</f>
        <v>0</v>
      </c>
      <c r="M73" s="25">
        <f>COUNTIF('حضور وانصراف'!H76:AL76,"1/2بدون")</f>
        <v>0</v>
      </c>
      <c r="N73" s="25">
        <f>COUNTIF('حضور وانصراف'!H76:AL76,"إذن 1")</f>
        <v>0</v>
      </c>
      <c r="O73" s="25">
        <f>COUNTIF('حضور وانصراف'!H76:AL76,"إذن 2")</f>
        <v>0</v>
      </c>
      <c r="P73" s="25">
        <f>COUNTIF('حضور وانصراف'!H76:AL76,"م")</f>
        <v>0</v>
      </c>
      <c r="Q73" s="25">
        <f>COUNTIF('حضور وانصراف'!H76:AL76,"مرضى")</f>
        <v>0</v>
      </c>
      <c r="R73" s="25">
        <f t="shared" si="1"/>
        <v>0.16666666666666666</v>
      </c>
      <c r="S73" s="25">
        <f>COUNTIF('حضور وانصراف'!H76:AL76,"&gt;0")</f>
        <v>0</v>
      </c>
      <c r="T73" s="25">
        <f>SUMIF('حضور وانصراف'!H76:AL76,"&gt;0")</f>
        <v>0</v>
      </c>
      <c r="U73" s="26">
        <f t="shared" si="2"/>
        <v>0</v>
      </c>
      <c r="V73" s="25">
        <f>COUNTIF('حضور وانصراف'!H76:AL76,"&lt;0")</f>
        <v>0</v>
      </c>
      <c r="W73" s="25">
        <f>-SUMIF('حضور وانصراف'!H76:AL76,"&lt;0")</f>
        <v>0</v>
      </c>
      <c r="X73" s="26">
        <f t="shared" si="3"/>
        <v>0</v>
      </c>
      <c r="Y73" s="88">
        <f t="shared" si="4"/>
        <v>-26.833333333333332</v>
      </c>
      <c r="Z73" s="27">
        <f>'حضور وانصراف'!AP76</f>
        <v>0</v>
      </c>
      <c r="AA73" s="27">
        <f>'حضور وانصراف'!AO76</f>
        <v>0</v>
      </c>
      <c r="AB73" s="27">
        <f>'حضور وانصراف'!AQ76</f>
        <v>0</v>
      </c>
      <c r="AC73" s="27">
        <f>'حضور وانصراف'!AR76</f>
        <v>0</v>
      </c>
      <c r="AD73" s="28">
        <f t="shared" si="5"/>
        <v>1.1666666666666667</v>
      </c>
      <c r="AE73" s="27">
        <f>'حضور وانصراف'!AW76</f>
        <v>0</v>
      </c>
      <c r="AF73" s="27">
        <f>'حضور وانصراف'!AX76</f>
        <v>0</v>
      </c>
      <c r="AG73" s="27">
        <f>'حضور وانصراف'!AS76</f>
        <v>0</v>
      </c>
      <c r="AH73" s="27">
        <f>'حضور وانصراف'!AT76</f>
        <v>0</v>
      </c>
    </row>
    <row r="74" spans="1:34" ht="18.75" thickBot="1" x14ac:dyDescent="0.25">
      <c r="A74" s="24">
        <f>'حضور وانصراف'!D77</f>
        <v>62</v>
      </c>
      <c r="B74" s="24">
        <f>'حضور وانصراف'!E77</f>
        <v>551</v>
      </c>
      <c r="C74" s="24" t="str">
        <f>'حضور وانصراف'!F77</f>
        <v>عبدالله محمود عبدالسلام هيبه طنطاوى</v>
      </c>
      <c r="D74" s="24" t="str">
        <f>'حضور وانصراف'!G77</f>
        <v>عامل انتاج</v>
      </c>
      <c r="E74" s="24">
        <f>COUNTIF('حضور وانصراف'!H77:AL77,"ح")+COUNTIF('حضور وانصراف'!H77:AL77,"&lt;0")+COUNTIF('حضور وانصراف'!H77:AL77,"&gt;0")</f>
        <v>10</v>
      </c>
      <c r="F74" s="88">
        <f t="shared" si="0"/>
        <v>-16.333333333333336</v>
      </c>
      <c r="G74" s="25">
        <f>COUNTIF('حضور وانصراف'!H77:AL77,"غ ب")</f>
        <v>0</v>
      </c>
      <c r="H74" s="25">
        <f>COUNTIF('حضور وانصراف'!H77:AL77,"إعتيادى")</f>
        <v>0</v>
      </c>
      <c r="I74" s="25">
        <f>COUNTIF('حضور وانصراف'!I77:AQ77,"1/2إعتيادى")</f>
        <v>0</v>
      </c>
      <c r="J74" s="25">
        <f>COUNTIF('حضور وانصراف'!H77:AL77,"عارضه")</f>
        <v>0</v>
      </c>
      <c r="K74" s="25">
        <f>COUNTIF('حضور وانصراف'!I77:AQ77,"1/2عارضه")</f>
        <v>0</v>
      </c>
      <c r="L74" s="25">
        <f>COUNTIF('حضور وانصراف'!H77:AL77,"بدون اجر")</f>
        <v>0</v>
      </c>
      <c r="M74" s="25">
        <f>COUNTIF('حضور وانصراف'!H77:AL77,"1/2بدون")</f>
        <v>0</v>
      </c>
      <c r="N74" s="25">
        <f>COUNTIF('حضور وانصراف'!H77:AL77,"إذن 1")</f>
        <v>0</v>
      </c>
      <c r="O74" s="25">
        <f>COUNTIF('حضور وانصراف'!H77:AL77,"إذن 2")</f>
        <v>0</v>
      </c>
      <c r="P74" s="25">
        <f>COUNTIF('حضور وانصراف'!H77:AL77,"م")</f>
        <v>0</v>
      </c>
      <c r="Q74" s="25">
        <f>COUNTIF('حضور وانصراف'!H77:AL77,"مرضى")</f>
        <v>0</v>
      </c>
      <c r="R74" s="25">
        <f t="shared" si="1"/>
        <v>1.6666666666666667</v>
      </c>
      <c r="S74" s="25">
        <f>COUNTIF('حضور وانصراف'!H77:AL77,"&gt;0")</f>
        <v>0</v>
      </c>
      <c r="T74" s="25">
        <f>SUMIF('حضور وانصراف'!H77:AL77,"&gt;0")</f>
        <v>0</v>
      </c>
      <c r="U74" s="26">
        <f t="shared" si="2"/>
        <v>0</v>
      </c>
      <c r="V74" s="25">
        <f>COUNTIF('حضور وانصراف'!H77:AL77,"&lt;0")</f>
        <v>0</v>
      </c>
      <c r="W74" s="25">
        <f>-SUMIF('حضور وانصراف'!H77:AL77,"&lt;0")</f>
        <v>0</v>
      </c>
      <c r="X74" s="26">
        <f t="shared" si="3"/>
        <v>0</v>
      </c>
      <c r="Y74" s="88">
        <f t="shared" si="4"/>
        <v>-16.333333333333336</v>
      </c>
      <c r="Z74" s="27">
        <f>'حضور وانصراف'!AP77</f>
        <v>0</v>
      </c>
      <c r="AA74" s="27">
        <f>'حضور وانصراف'!AO77</f>
        <v>0</v>
      </c>
      <c r="AB74" s="27">
        <f>'حضور وانصراف'!AQ77</f>
        <v>0</v>
      </c>
      <c r="AC74" s="27">
        <f>'حضور وانصراف'!AR77</f>
        <v>0</v>
      </c>
      <c r="AD74" s="28">
        <f t="shared" si="5"/>
        <v>11.666666666666666</v>
      </c>
      <c r="AE74" s="27">
        <f>'حضور وانصراف'!AW77</f>
        <v>0</v>
      </c>
      <c r="AF74" s="27">
        <f>'حضور وانصراف'!AX77</f>
        <v>0</v>
      </c>
      <c r="AG74" s="27">
        <f>'حضور وانصراف'!AS77</f>
        <v>0</v>
      </c>
      <c r="AH74" s="27">
        <f>'حضور وانصراف'!AT77</f>
        <v>0</v>
      </c>
    </row>
    <row r="75" spans="1:34" ht="18.75" thickBot="1" x14ac:dyDescent="0.25">
      <c r="A75" s="24">
        <f>'حضور وانصراف'!D78</f>
        <v>63</v>
      </c>
      <c r="B75" s="24">
        <f>'حضور وانصراف'!E78</f>
        <v>559</v>
      </c>
      <c r="C75" s="24" t="str">
        <f>'حضور وانصراف'!F78</f>
        <v>محمود احمد محمد احمد صالح</v>
      </c>
      <c r="D75" s="24" t="str">
        <f>'حضور وانصراف'!G78</f>
        <v>عامل انتاج</v>
      </c>
      <c r="E75" s="24">
        <f>COUNTIF('حضور وانصراف'!H78:AL78,"ح")+COUNTIF('حضور وانصراف'!H78:AL78,"&lt;0")+COUNTIF('حضور وانصراف'!H78:AL78,"&gt;0")</f>
        <v>10</v>
      </c>
      <c r="F75" s="88">
        <f t="shared" si="0"/>
        <v>-16.333333333333336</v>
      </c>
      <c r="G75" s="25">
        <f>COUNTIF('حضور وانصراف'!H78:AL78,"غ ب")</f>
        <v>0</v>
      </c>
      <c r="H75" s="25">
        <f>COUNTIF('حضور وانصراف'!H78:AL78,"إعتيادى")</f>
        <v>0</v>
      </c>
      <c r="I75" s="25">
        <f>COUNTIF('حضور وانصراف'!I78:AQ78,"1/2إعتيادى")</f>
        <v>0</v>
      </c>
      <c r="J75" s="25">
        <f>COUNTIF('حضور وانصراف'!H78:AL78,"عارضه")</f>
        <v>0</v>
      </c>
      <c r="K75" s="25">
        <f>COUNTIF('حضور وانصراف'!I78:AQ78,"1/2عارضه")</f>
        <v>0</v>
      </c>
      <c r="L75" s="25">
        <f>COUNTIF('حضور وانصراف'!H78:AL78,"بدون اجر")</f>
        <v>0</v>
      </c>
      <c r="M75" s="25">
        <f>COUNTIF('حضور وانصراف'!H78:AL78,"1/2بدون")</f>
        <v>0</v>
      </c>
      <c r="N75" s="25">
        <f>COUNTIF('حضور وانصراف'!H78:AL78,"إذن 1")</f>
        <v>0</v>
      </c>
      <c r="O75" s="25">
        <f>COUNTIF('حضور وانصراف'!H78:AL78,"إذن 2")</f>
        <v>0</v>
      </c>
      <c r="P75" s="25">
        <f>COUNTIF('حضور وانصراف'!H78:AL78,"م")</f>
        <v>0</v>
      </c>
      <c r="Q75" s="25">
        <f>COUNTIF('حضور وانصراف'!H78:AL78,"مرضى")</f>
        <v>0</v>
      </c>
      <c r="R75" s="25">
        <f t="shared" si="1"/>
        <v>1.6666666666666667</v>
      </c>
      <c r="S75" s="25">
        <f>COUNTIF('حضور وانصراف'!H78:AL78,"&gt;0")</f>
        <v>0</v>
      </c>
      <c r="T75" s="25">
        <f>SUMIF('حضور وانصراف'!H78:AL78,"&gt;0")</f>
        <v>0</v>
      </c>
      <c r="U75" s="26">
        <f t="shared" si="2"/>
        <v>0</v>
      </c>
      <c r="V75" s="25">
        <f>COUNTIF('حضور وانصراف'!H78:AL78,"&lt;0")</f>
        <v>2</v>
      </c>
      <c r="W75" s="25">
        <f>-SUMIF('حضور وانصراف'!H78:AL78,"&lt;0")</f>
        <v>240</v>
      </c>
      <c r="X75" s="26">
        <f t="shared" si="3"/>
        <v>0.5</v>
      </c>
      <c r="Y75" s="88">
        <f t="shared" si="4"/>
        <v>-16.333333333333336</v>
      </c>
      <c r="Z75" s="27">
        <f>'حضور وانصراف'!AP78</f>
        <v>0</v>
      </c>
      <c r="AA75" s="27">
        <f>'حضور وانصراف'!AO78</f>
        <v>0</v>
      </c>
      <c r="AB75" s="27">
        <f>'حضور وانصراف'!AQ78</f>
        <v>0</v>
      </c>
      <c r="AC75" s="27">
        <f>'حضور وانصراف'!AR78</f>
        <v>0</v>
      </c>
      <c r="AD75" s="28">
        <f t="shared" si="5"/>
        <v>11.666666666666666</v>
      </c>
      <c r="AE75" s="27">
        <f>'حضور وانصراف'!AW78</f>
        <v>0</v>
      </c>
      <c r="AF75" s="27">
        <f>'حضور وانصراف'!AX78</f>
        <v>0</v>
      </c>
      <c r="AG75" s="27">
        <f>'حضور وانصراف'!AS78</f>
        <v>0</v>
      </c>
      <c r="AH75" s="27">
        <f>'حضور وانصراف'!AT78</f>
        <v>0</v>
      </c>
    </row>
    <row r="76" spans="1:34" ht="18.75" thickBot="1" x14ac:dyDescent="0.25">
      <c r="A76" s="24">
        <f>'حضور وانصراف'!D79</f>
        <v>64</v>
      </c>
      <c r="B76" s="24">
        <f>'حضور وانصراف'!E79</f>
        <v>580</v>
      </c>
      <c r="C76" s="24" t="str">
        <f>'حضور وانصراف'!F79</f>
        <v>وليد نصر مجاهد عتابى محسن</v>
      </c>
      <c r="D76" s="24" t="str">
        <f>'حضور وانصراف'!G79</f>
        <v>عامل انتاج</v>
      </c>
      <c r="E76" s="24">
        <f>COUNTIF('حضور وانصراف'!H79:AL79,"ح")+COUNTIF('حضور وانصراف'!H79:AL79,"&lt;0")+COUNTIF('حضور وانصراف'!H79:AL79,"&gt;0")</f>
        <v>4</v>
      </c>
      <c r="F76" s="88">
        <f t="shared" si="0"/>
        <v>-23.333333333333332</v>
      </c>
      <c r="G76" s="25">
        <f>COUNTIF('حضور وانصراف'!H79:AL79,"غ ب")</f>
        <v>0</v>
      </c>
      <c r="H76" s="25">
        <f>COUNTIF('حضور وانصراف'!H79:AL79,"إعتيادى")</f>
        <v>0</v>
      </c>
      <c r="I76" s="25">
        <f>COUNTIF('حضور وانصراف'!I79:AQ79,"1/2إعتيادى")</f>
        <v>0</v>
      </c>
      <c r="J76" s="25">
        <f>COUNTIF('حضور وانصراف'!H79:AL79,"عارضه")</f>
        <v>0</v>
      </c>
      <c r="K76" s="25">
        <f>COUNTIF('حضور وانصراف'!I79:AQ79,"1/2عارضه")</f>
        <v>0</v>
      </c>
      <c r="L76" s="25">
        <f>COUNTIF('حضور وانصراف'!H79:AL79,"بدون اجر")</f>
        <v>0</v>
      </c>
      <c r="M76" s="25">
        <f>COUNTIF('حضور وانصراف'!H79:AL79,"1/2بدون")</f>
        <v>0</v>
      </c>
      <c r="N76" s="25">
        <f>COUNTIF('حضور وانصراف'!H79:AL79,"إذن 1")</f>
        <v>0</v>
      </c>
      <c r="O76" s="25">
        <f>COUNTIF('حضور وانصراف'!H79:AL79,"إذن 2")</f>
        <v>0</v>
      </c>
      <c r="P76" s="25">
        <f>COUNTIF('حضور وانصراف'!H79:AL79,"م")</f>
        <v>0</v>
      </c>
      <c r="Q76" s="25">
        <f>COUNTIF('حضور وانصراف'!H79:AL79,"مرضى")</f>
        <v>0</v>
      </c>
      <c r="R76" s="25">
        <f t="shared" si="1"/>
        <v>0.66666666666666663</v>
      </c>
      <c r="S76" s="25">
        <f>COUNTIF('حضور وانصراف'!H79:AL79,"&gt;0")</f>
        <v>0</v>
      </c>
      <c r="T76" s="25">
        <f>SUMIF('حضور وانصراف'!H79:AL79,"&gt;0")</f>
        <v>0</v>
      </c>
      <c r="U76" s="26">
        <f t="shared" si="2"/>
        <v>0</v>
      </c>
      <c r="V76" s="25">
        <f>COUNTIF('حضور وانصراف'!H79:AL79,"&lt;0")</f>
        <v>0</v>
      </c>
      <c r="W76" s="25">
        <f>-SUMIF('حضور وانصراف'!H79:AL79,"&lt;0")</f>
        <v>0</v>
      </c>
      <c r="X76" s="26">
        <f t="shared" si="3"/>
        <v>0</v>
      </c>
      <c r="Y76" s="88">
        <f t="shared" si="4"/>
        <v>-23.333333333333332</v>
      </c>
      <c r="Z76" s="27">
        <f>'حضور وانصراف'!AP79</f>
        <v>0</v>
      </c>
      <c r="AA76" s="27">
        <f>'حضور وانصراف'!AO79</f>
        <v>0</v>
      </c>
      <c r="AB76" s="27">
        <f>'حضور وانصراف'!AQ79</f>
        <v>0</v>
      </c>
      <c r="AC76" s="27">
        <f>'حضور وانصراف'!AR79</f>
        <v>0</v>
      </c>
      <c r="AD76" s="28">
        <f t="shared" si="5"/>
        <v>4.666666666666667</v>
      </c>
      <c r="AE76" s="27">
        <f>'حضور وانصراف'!AW79</f>
        <v>0</v>
      </c>
      <c r="AF76" s="27">
        <f>'حضور وانصراف'!AX79</f>
        <v>0</v>
      </c>
      <c r="AG76" s="27">
        <f>'حضور وانصراف'!AS79</f>
        <v>0</v>
      </c>
      <c r="AH76" s="27">
        <f>'حضور وانصراف'!AT79</f>
        <v>0</v>
      </c>
    </row>
    <row r="77" spans="1:34" ht="18.75" thickBot="1" x14ac:dyDescent="0.25">
      <c r="A77" s="24">
        <f>'حضور وانصراف'!D80</f>
        <v>65</v>
      </c>
      <c r="B77" s="24">
        <f>'حضور وانصراف'!E80</f>
        <v>568</v>
      </c>
      <c r="C77" s="24" t="str">
        <f>'حضور وانصراف'!F80</f>
        <v>علاءالدين احمد عبدالله عبدالمؤمن</v>
      </c>
      <c r="D77" s="24" t="str">
        <f>'حضور وانصراف'!G80</f>
        <v>عامل انتاج</v>
      </c>
      <c r="E77" s="24">
        <f>COUNTIF('حضور وانصراف'!H80:AL80,"ح")+COUNTIF('حضور وانصراف'!H80:AL80,"&lt;0")+COUNTIF('حضور وانصراف'!H80:AL80,"&gt;0")</f>
        <v>9</v>
      </c>
      <c r="F77" s="88">
        <f t="shared" si="0"/>
        <v>-17.5</v>
      </c>
      <c r="G77" s="25">
        <f>COUNTIF('حضور وانصراف'!H80:AL80,"غ ب")</f>
        <v>0</v>
      </c>
      <c r="H77" s="25">
        <f>COUNTIF('حضور وانصراف'!H80:AL80,"إعتيادى")</f>
        <v>0</v>
      </c>
      <c r="I77" s="25">
        <f>COUNTIF('حضور وانصراف'!I80:AQ80,"1/2إعتيادى")</f>
        <v>0</v>
      </c>
      <c r="J77" s="25">
        <f>COUNTIF('حضور وانصراف'!H80:AL80,"عارضه")</f>
        <v>0</v>
      </c>
      <c r="K77" s="25">
        <f>COUNTIF('حضور وانصراف'!I80:AQ80,"1/2عارضه")</f>
        <v>0</v>
      </c>
      <c r="L77" s="25">
        <f>COUNTIF('حضور وانصراف'!H80:AL80,"بدون اجر")</f>
        <v>0</v>
      </c>
      <c r="M77" s="25">
        <f>COUNTIF('حضور وانصراف'!H80:AL80,"1/2بدون")</f>
        <v>0</v>
      </c>
      <c r="N77" s="25">
        <f>COUNTIF('حضور وانصراف'!H80:AL80,"إذن 1")</f>
        <v>0</v>
      </c>
      <c r="O77" s="25">
        <f>COUNTIF('حضور وانصراف'!H80:AL80,"إذن 2")</f>
        <v>0</v>
      </c>
      <c r="P77" s="25">
        <f>COUNTIF('حضور وانصراف'!H80:AL80,"م")</f>
        <v>0</v>
      </c>
      <c r="Q77" s="25">
        <f>COUNTIF('حضور وانصراف'!H80:AL80,"مرضى")</f>
        <v>0</v>
      </c>
      <c r="R77" s="25">
        <f t="shared" si="1"/>
        <v>1.5</v>
      </c>
      <c r="S77" s="25">
        <f>COUNTIF('حضور وانصراف'!H80:AL80,"&gt;0")</f>
        <v>0</v>
      </c>
      <c r="T77" s="25">
        <f>SUMIF('حضور وانصراف'!H80:AL80,"&gt;0")</f>
        <v>0</v>
      </c>
      <c r="U77" s="26">
        <f t="shared" si="2"/>
        <v>0</v>
      </c>
      <c r="V77" s="25">
        <f>COUNTIF('حضور وانصراف'!H80:AL80,"&lt;0")</f>
        <v>0</v>
      </c>
      <c r="W77" s="25">
        <f>-SUMIF('حضور وانصراف'!H80:AL80,"&lt;0")</f>
        <v>0</v>
      </c>
      <c r="X77" s="26">
        <f t="shared" si="3"/>
        <v>0</v>
      </c>
      <c r="Y77" s="88">
        <f t="shared" si="4"/>
        <v>-17.5</v>
      </c>
      <c r="Z77" s="27">
        <f>'حضور وانصراف'!AP80</f>
        <v>0</v>
      </c>
      <c r="AA77" s="27">
        <f>'حضور وانصراف'!AO80</f>
        <v>0</v>
      </c>
      <c r="AB77" s="27">
        <f>'حضور وانصراف'!AQ80</f>
        <v>0</v>
      </c>
      <c r="AC77" s="27">
        <f>'حضور وانصراف'!AR80</f>
        <v>0</v>
      </c>
      <c r="AD77" s="28">
        <f t="shared" si="5"/>
        <v>10.5</v>
      </c>
      <c r="AE77" s="27">
        <f>'حضور وانصراف'!AW80</f>
        <v>0</v>
      </c>
      <c r="AF77" s="27">
        <f>'حضور وانصراف'!AX80</f>
        <v>0</v>
      </c>
      <c r="AG77" s="27">
        <f>'حضور وانصراف'!AS80</f>
        <v>0</v>
      </c>
      <c r="AH77" s="27">
        <f>'حضور وانصراف'!AT80</f>
        <v>0</v>
      </c>
    </row>
    <row r="78" spans="1:34" ht="18.75" thickBot="1" x14ac:dyDescent="0.25">
      <c r="A78" s="24">
        <f>'حضور وانصراف'!D81</f>
        <v>66</v>
      </c>
      <c r="B78" s="24">
        <f>'حضور وانصراف'!E81</f>
        <v>565</v>
      </c>
      <c r="C78" s="24" t="str">
        <f>'حضور وانصراف'!F81</f>
        <v>محمد احمد عبدالله عبدالمؤمن</v>
      </c>
      <c r="D78" s="24" t="str">
        <f>'حضور وانصراف'!G81</f>
        <v>عامل انتاج</v>
      </c>
      <c r="E78" s="24">
        <f>COUNTIF('حضور وانصراف'!H81:AL81,"ح")+COUNTIF('حضور وانصراف'!H81:AL81,"&lt;0")+COUNTIF('حضور وانصراف'!H81:AL81,"&gt;0")</f>
        <v>6</v>
      </c>
      <c r="F78" s="88">
        <f t="shared" ref="F78:F141" si="6">E78+R78-28</f>
        <v>-21</v>
      </c>
      <c r="G78" s="25">
        <f>COUNTIF('حضور وانصراف'!H81:AL81,"غ ب")</f>
        <v>0</v>
      </c>
      <c r="H78" s="25">
        <f>COUNTIF('حضور وانصراف'!H81:AL81,"إعتيادى")</f>
        <v>0</v>
      </c>
      <c r="I78" s="25">
        <f>COUNTIF('حضور وانصراف'!I81:AQ81,"1/2إعتيادى")</f>
        <v>0</v>
      </c>
      <c r="J78" s="25">
        <f>COUNTIF('حضور وانصراف'!H81:AL81,"عارضه")</f>
        <v>0</v>
      </c>
      <c r="K78" s="25">
        <f>COUNTIF('حضور وانصراف'!I81:AQ81,"1/2عارضه")</f>
        <v>0</v>
      </c>
      <c r="L78" s="25">
        <f>COUNTIF('حضور وانصراف'!H81:AL81,"بدون اجر")</f>
        <v>0</v>
      </c>
      <c r="M78" s="25">
        <f>COUNTIF('حضور وانصراف'!H81:AL81,"1/2بدون")</f>
        <v>0</v>
      </c>
      <c r="N78" s="25">
        <f>COUNTIF('حضور وانصراف'!H81:AL81,"إذن 1")</f>
        <v>0</v>
      </c>
      <c r="O78" s="25">
        <f>COUNTIF('حضور وانصراف'!H81:AL81,"إذن 2")</f>
        <v>0</v>
      </c>
      <c r="P78" s="25">
        <f>COUNTIF('حضور وانصراف'!H81:AL81,"م")</f>
        <v>0</v>
      </c>
      <c r="Q78" s="25">
        <f>COUNTIF('حضور وانصراف'!H81:AL81,"مرضى")</f>
        <v>0</v>
      </c>
      <c r="R78" s="25">
        <f t="shared" ref="R78:R141" si="7">E78/6</f>
        <v>1</v>
      </c>
      <c r="S78" s="25">
        <f>COUNTIF('حضور وانصراف'!H81:AL81,"&gt;0")</f>
        <v>0</v>
      </c>
      <c r="T78" s="25">
        <f>SUMIF('حضور وانصراف'!H81:AL81,"&gt;0")</f>
        <v>0</v>
      </c>
      <c r="U78" s="26">
        <f t="shared" ref="U78:U141" si="8">ABS(T78/480)</f>
        <v>0</v>
      </c>
      <c r="V78" s="25">
        <f>COUNTIF('حضور وانصراف'!H81:AL81,"&lt;0")</f>
        <v>1</v>
      </c>
      <c r="W78" s="25">
        <f>-SUMIF('حضور وانصراف'!H81:AL81,"&lt;0")</f>
        <v>420</v>
      </c>
      <c r="X78" s="26">
        <f t="shared" ref="X78:X141" si="9">ABS(W78/480)</f>
        <v>0.875</v>
      </c>
      <c r="Y78" s="88">
        <f t="shared" ref="Y78:Y141" si="10">F78+(G78*2)+L78+(M78/2)</f>
        <v>-21</v>
      </c>
      <c r="Z78" s="27">
        <f>'حضور وانصراف'!AP81</f>
        <v>0</v>
      </c>
      <c r="AA78" s="27">
        <f>'حضور وانصراف'!AO81</f>
        <v>0</v>
      </c>
      <c r="AB78" s="27">
        <f>'حضور وانصراف'!AQ81</f>
        <v>0</v>
      </c>
      <c r="AC78" s="27">
        <f>'حضور وانصراف'!AR81</f>
        <v>0</v>
      </c>
      <c r="AD78" s="28">
        <f t="shared" ref="AD78:AD141" si="11">E78+U78+R78</f>
        <v>7</v>
      </c>
      <c r="AE78" s="27">
        <f>'حضور وانصراف'!AW81</f>
        <v>0</v>
      </c>
      <c r="AF78" s="27">
        <f>'حضور وانصراف'!AX81</f>
        <v>0</v>
      </c>
      <c r="AG78" s="27">
        <f>'حضور وانصراف'!AS81</f>
        <v>0</v>
      </c>
      <c r="AH78" s="27">
        <f>'حضور وانصراف'!AT81</f>
        <v>0</v>
      </c>
    </row>
    <row r="79" spans="1:34" ht="18.75" thickBot="1" x14ac:dyDescent="0.25">
      <c r="A79" s="24">
        <f>'حضور وانصراف'!D82</f>
        <v>67</v>
      </c>
      <c r="B79" s="24">
        <f>'حضور وانصراف'!E82</f>
        <v>571</v>
      </c>
      <c r="C79" s="24" t="str">
        <f>'حضور وانصراف'!F82</f>
        <v>امين عبدالحميد امين عبدالحميد داود</v>
      </c>
      <c r="D79" s="24" t="str">
        <f>'حضور وانصراف'!G82</f>
        <v>عامل انتاج</v>
      </c>
      <c r="E79" s="24">
        <f>COUNTIF('حضور وانصراف'!H82:AL82,"ح")+COUNTIF('حضور وانصراف'!H82:AL82,"&lt;0")+COUNTIF('حضور وانصراف'!H82:AL82,"&gt;0")</f>
        <v>9</v>
      </c>
      <c r="F79" s="88">
        <f t="shared" si="6"/>
        <v>-17.5</v>
      </c>
      <c r="G79" s="25">
        <f>COUNTIF('حضور وانصراف'!H82:AL82,"غ ب")</f>
        <v>0</v>
      </c>
      <c r="H79" s="25">
        <f>COUNTIF('حضور وانصراف'!H82:AL82,"إعتيادى")</f>
        <v>0</v>
      </c>
      <c r="I79" s="25">
        <f>COUNTIF('حضور وانصراف'!I82:AQ82,"1/2إعتيادى")</f>
        <v>0</v>
      </c>
      <c r="J79" s="25">
        <f>COUNTIF('حضور وانصراف'!H82:AL82,"عارضه")</f>
        <v>0</v>
      </c>
      <c r="K79" s="25">
        <f>COUNTIF('حضور وانصراف'!I82:AQ82,"1/2عارضه")</f>
        <v>0</v>
      </c>
      <c r="L79" s="25">
        <f>COUNTIF('حضور وانصراف'!H82:AL82,"بدون اجر")</f>
        <v>0</v>
      </c>
      <c r="M79" s="25">
        <f>COUNTIF('حضور وانصراف'!H82:AL82,"1/2بدون")</f>
        <v>0</v>
      </c>
      <c r="N79" s="25">
        <f>COUNTIF('حضور وانصراف'!H82:AL82,"إذن 1")</f>
        <v>0</v>
      </c>
      <c r="O79" s="25">
        <f>COUNTIF('حضور وانصراف'!H82:AL82,"إذن 2")</f>
        <v>0</v>
      </c>
      <c r="P79" s="25">
        <f>COUNTIF('حضور وانصراف'!H82:AL82,"م")</f>
        <v>0</v>
      </c>
      <c r="Q79" s="25">
        <f>COUNTIF('حضور وانصراف'!H82:AL82,"مرضى")</f>
        <v>0</v>
      </c>
      <c r="R79" s="25">
        <f t="shared" si="7"/>
        <v>1.5</v>
      </c>
      <c r="S79" s="25">
        <f>COUNTIF('حضور وانصراف'!H82:AL82,"&gt;0")</f>
        <v>0</v>
      </c>
      <c r="T79" s="25">
        <f>SUMIF('حضور وانصراف'!H82:AL82,"&gt;0")</f>
        <v>0</v>
      </c>
      <c r="U79" s="26">
        <f t="shared" si="8"/>
        <v>0</v>
      </c>
      <c r="V79" s="25">
        <f>COUNTIF('حضور وانصراف'!H82:AL82,"&lt;0")</f>
        <v>0</v>
      </c>
      <c r="W79" s="25">
        <f>-SUMIF('حضور وانصراف'!H82:AL82,"&lt;0")</f>
        <v>0</v>
      </c>
      <c r="X79" s="26">
        <f t="shared" si="9"/>
        <v>0</v>
      </c>
      <c r="Y79" s="88">
        <f t="shared" si="10"/>
        <v>-17.5</v>
      </c>
      <c r="Z79" s="27">
        <f>'حضور وانصراف'!AP82</f>
        <v>0</v>
      </c>
      <c r="AA79" s="27">
        <f>'حضور وانصراف'!AO82</f>
        <v>0</v>
      </c>
      <c r="AB79" s="27">
        <f>'حضور وانصراف'!AQ82</f>
        <v>0</v>
      </c>
      <c r="AC79" s="27">
        <f>'حضور وانصراف'!AR82</f>
        <v>0</v>
      </c>
      <c r="AD79" s="28">
        <f t="shared" si="11"/>
        <v>10.5</v>
      </c>
      <c r="AE79" s="27">
        <f>'حضور وانصراف'!AW82</f>
        <v>0</v>
      </c>
      <c r="AF79" s="27">
        <f>'حضور وانصراف'!AX82</f>
        <v>0</v>
      </c>
      <c r="AG79" s="27">
        <f>'حضور وانصراف'!AS82</f>
        <v>0</v>
      </c>
      <c r="AH79" s="27">
        <f>'حضور وانصراف'!AT82</f>
        <v>0</v>
      </c>
    </row>
    <row r="80" spans="1:34" ht="18.75" thickBot="1" x14ac:dyDescent="0.25">
      <c r="A80" s="24">
        <f>'حضور وانصراف'!D83</f>
        <v>68</v>
      </c>
      <c r="B80" s="24">
        <f>'حضور وانصراف'!E83</f>
        <v>552</v>
      </c>
      <c r="C80" s="24" t="str">
        <f>'حضور وانصراف'!F83</f>
        <v>احمد عبدالمنعم محمد السيد خليل</v>
      </c>
      <c r="D80" s="24" t="str">
        <f>'حضور وانصراف'!G83</f>
        <v>عامل انتاج</v>
      </c>
      <c r="E80" s="24">
        <f>COUNTIF('حضور وانصراف'!H83:AL83,"ح")+COUNTIF('حضور وانصراف'!H83:AL83,"&lt;0")+COUNTIF('حضور وانصراف'!H83:AL83,"&gt;0")</f>
        <v>2</v>
      </c>
      <c r="F80" s="88">
        <f t="shared" si="6"/>
        <v>-25.666666666666668</v>
      </c>
      <c r="G80" s="25">
        <f>COUNTIF('حضور وانصراف'!H83:AL83,"غ ب")</f>
        <v>0</v>
      </c>
      <c r="H80" s="25">
        <f>COUNTIF('حضور وانصراف'!H83:AL83,"إعتيادى")</f>
        <v>0</v>
      </c>
      <c r="I80" s="25">
        <f>COUNTIF('حضور وانصراف'!I83:AQ83,"1/2إعتيادى")</f>
        <v>0</v>
      </c>
      <c r="J80" s="25">
        <f>COUNTIF('حضور وانصراف'!H83:AL83,"عارضه")</f>
        <v>0</v>
      </c>
      <c r="K80" s="25">
        <f>COUNTIF('حضور وانصراف'!I83:AQ83,"1/2عارضه")</f>
        <v>0</v>
      </c>
      <c r="L80" s="25">
        <f>COUNTIF('حضور وانصراف'!H83:AL83,"بدون اجر")</f>
        <v>0</v>
      </c>
      <c r="M80" s="25">
        <f>COUNTIF('حضور وانصراف'!H83:AL83,"1/2بدون")</f>
        <v>0</v>
      </c>
      <c r="N80" s="25">
        <f>COUNTIF('حضور وانصراف'!H83:AL83,"إذن 1")</f>
        <v>0</v>
      </c>
      <c r="O80" s="25">
        <f>COUNTIF('حضور وانصراف'!H83:AL83,"إذن 2")</f>
        <v>0</v>
      </c>
      <c r="P80" s="25">
        <f>COUNTIF('حضور وانصراف'!H83:AL83,"م")</f>
        <v>0</v>
      </c>
      <c r="Q80" s="25">
        <f>COUNTIF('حضور وانصراف'!H83:AL83,"مرضى")</f>
        <v>0</v>
      </c>
      <c r="R80" s="25">
        <f t="shared" si="7"/>
        <v>0.33333333333333331</v>
      </c>
      <c r="S80" s="25">
        <f>COUNTIF('حضور وانصراف'!H83:AL83,"&gt;0")</f>
        <v>0</v>
      </c>
      <c r="T80" s="25">
        <f>SUMIF('حضور وانصراف'!H83:AL83,"&gt;0")</f>
        <v>0</v>
      </c>
      <c r="U80" s="26">
        <f t="shared" si="8"/>
        <v>0</v>
      </c>
      <c r="V80" s="25">
        <f>COUNTIF('حضور وانصراف'!H83:AL83,"&lt;0")</f>
        <v>0</v>
      </c>
      <c r="W80" s="25">
        <f>-SUMIF('حضور وانصراف'!H83:AL83,"&lt;0")</f>
        <v>0</v>
      </c>
      <c r="X80" s="26">
        <f t="shared" si="9"/>
        <v>0</v>
      </c>
      <c r="Y80" s="88">
        <f t="shared" si="10"/>
        <v>-25.666666666666668</v>
      </c>
      <c r="Z80" s="27">
        <f>'حضور وانصراف'!AP83</f>
        <v>0</v>
      </c>
      <c r="AA80" s="27">
        <f>'حضور وانصراف'!AO83</f>
        <v>0</v>
      </c>
      <c r="AB80" s="27">
        <f>'حضور وانصراف'!AQ83</f>
        <v>0</v>
      </c>
      <c r="AC80" s="27">
        <f>'حضور وانصراف'!AR83</f>
        <v>0</v>
      </c>
      <c r="AD80" s="28">
        <f t="shared" si="11"/>
        <v>2.3333333333333335</v>
      </c>
      <c r="AE80" s="27">
        <f>'حضور وانصراف'!AW83</f>
        <v>0</v>
      </c>
      <c r="AF80" s="27">
        <f>'حضور وانصراف'!AX83</f>
        <v>0</v>
      </c>
      <c r="AG80" s="27">
        <f>'حضور وانصراف'!AS83</f>
        <v>0</v>
      </c>
      <c r="AH80" s="27">
        <f>'حضور وانصراف'!AT83</f>
        <v>0</v>
      </c>
    </row>
    <row r="81" spans="1:34" ht="18.75" thickBot="1" x14ac:dyDescent="0.25">
      <c r="A81" s="24">
        <f>'حضور وانصراف'!D84</f>
        <v>69</v>
      </c>
      <c r="B81" s="24">
        <f>'حضور وانصراف'!E84</f>
        <v>179</v>
      </c>
      <c r="C81" s="24" t="str">
        <f>'حضور وانصراف'!F84</f>
        <v>يوسف جمال يوسف مرسى بطيخ</v>
      </c>
      <c r="D81" s="24" t="str">
        <f>'حضور وانصراف'!G84</f>
        <v>قسم الجودة</v>
      </c>
      <c r="E81" s="24">
        <f>COUNTIF('حضور وانصراف'!H84:AL84,"ح")+COUNTIF('حضور وانصراف'!H84:AL84,"&lt;0")+COUNTIF('حضور وانصراف'!H84:AL84,"&gt;0")</f>
        <v>9</v>
      </c>
      <c r="F81" s="88">
        <f t="shared" si="6"/>
        <v>-17.5</v>
      </c>
      <c r="G81" s="25">
        <f>COUNTIF('حضور وانصراف'!H84:AL84,"غ ب")</f>
        <v>0</v>
      </c>
      <c r="H81" s="25">
        <f>COUNTIF('حضور وانصراف'!H84:AL84,"إعتيادى")</f>
        <v>0</v>
      </c>
      <c r="I81" s="25">
        <f>COUNTIF('حضور وانصراف'!I84:AQ84,"1/2إعتيادى")</f>
        <v>0</v>
      </c>
      <c r="J81" s="25">
        <f>COUNTIF('حضور وانصراف'!H84:AL84,"عارضه")</f>
        <v>0</v>
      </c>
      <c r="K81" s="25">
        <f>COUNTIF('حضور وانصراف'!I84:AQ84,"1/2عارضه")</f>
        <v>0</v>
      </c>
      <c r="L81" s="25">
        <f>COUNTIF('حضور وانصراف'!H84:AL84,"بدون اجر")</f>
        <v>0</v>
      </c>
      <c r="M81" s="25">
        <f>COUNTIF('حضور وانصراف'!H84:AL84,"1/2بدون")</f>
        <v>0</v>
      </c>
      <c r="N81" s="25">
        <f>COUNTIF('حضور وانصراف'!H84:AL84,"إذن 1")</f>
        <v>0</v>
      </c>
      <c r="O81" s="25">
        <f>COUNTIF('حضور وانصراف'!H84:AL84,"إذن 2")</f>
        <v>0</v>
      </c>
      <c r="P81" s="25">
        <f>COUNTIF('حضور وانصراف'!H84:AL84,"م")</f>
        <v>0</v>
      </c>
      <c r="Q81" s="25">
        <f>COUNTIF('حضور وانصراف'!H84:AL84,"مرضى")</f>
        <v>0</v>
      </c>
      <c r="R81" s="25">
        <f t="shared" si="7"/>
        <v>1.5</v>
      </c>
      <c r="S81" s="25">
        <f>COUNTIF('حضور وانصراف'!H84:AL84,"&gt;0")</f>
        <v>3</v>
      </c>
      <c r="T81" s="25">
        <f>SUMIF('حضور وانصراف'!H84:AL84,"&gt;0")</f>
        <v>420</v>
      </c>
      <c r="U81" s="26">
        <f t="shared" si="8"/>
        <v>0.875</v>
      </c>
      <c r="V81" s="25">
        <f>COUNTIF('حضور وانصراف'!H84:AL84,"&lt;0")</f>
        <v>1</v>
      </c>
      <c r="W81" s="25">
        <f>-SUMIF('حضور وانصراف'!H84:AL84,"&lt;0")</f>
        <v>120</v>
      </c>
      <c r="X81" s="26">
        <f t="shared" si="9"/>
        <v>0.25</v>
      </c>
      <c r="Y81" s="88">
        <f t="shared" si="10"/>
        <v>-17.5</v>
      </c>
      <c r="Z81" s="27">
        <f>'حضور وانصراف'!AP84</f>
        <v>0</v>
      </c>
      <c r="AA81" s="27">
        <f>'حضور وانصراف'!AO84</f>
        <v>0</v>
      </c>
      <c r="AB81" s="27">
        <f>'حضور وانصراف'!AQ84</f>
        <v>0</v>
      </c>
      <c r="AC81" s="27">
        <f>'حضور وانصراف'!AR84</f>
        <v>0</v>
      </c>
      <c r="AD81" s="28">
        <f t="shared" si="11"/>
        <v>11.375</v>
      </c>
      <c r="AE81" s="27">
        <f>'حضور وانصراف'!AW84</f>
        <v>0</v>
      </c>
      <c r="AF81" s="27">
        <f>'حضور وانصراف'!AX84</f>
        <v>0</v>
      </c>
      <c r="AG81" s="27">
        <f>'حضور وانصراف'!AS84</f>
        <v>0</v>
      </c>
      <c r="AH81" s="27">
        <f>'حضور وانصراف'!AT84</f>
        <v>0</v>
      </c>
    </row>
    <row r="82" spans="1:34" ht="18.75" thickBot="1" x14ac:dyDescent="0.25">
      <c r="A82" s="24">
        <f>'حضور وانصراف'!D85</f>
        <v>70</v>
      </c>
      <c r="B82" s="24">
        <f>'حضور وانصراف'!E85</f>
        <v>247</v>
      </c>
      <c r="C82" s="24" t="str">
        <f>'حضور وانصراف'!F85</f>
        <v>ياسر يوسف محمد عبود اسماعيل</v>
      </c>
      <c r="D82" s="24" t="str">
        <f>'حضور وانصراف'!G85</f>
        <v>قسم الفرن</v>
      </c>
      <c r="E82" s="24">
        <f>COUNTIF('حضور وانصراف'!H85:AL85,"ح")+COUNTIF('حضور وانصراف'!H85:AL85,"&lt;0")+COUNTIF('حضور وانصراف'!H85:AL85,"&gt;0")</f>
        <v>10</v>
      </c>
      <c r="F82" s="88">
        <f t="shared" si="6"/>
        <v>-16.333333333333336</v>
      </c>
      <c r="G82" s="25">
        <f>COUNTIF('حضور وانصراف'!H85:AL85,"غ ب")</f>
        <v>0</v>
      </c>
      <c r="H82" s="25">
        <f>COUNTIF('حضور وانصراف'!H85:AL85,"إعتيادى")</f>
        <v>0</v>
      </c>
      <c r="I82" s="25">
        <f>COUNTIF('حضور وانصراف'!I85:AQ85,"1/2إعتيادى")</f>
        <v>0</v>
      </c>
      <c r="J82" s="25">
        <f>COUNTIF('حضور وانصراف'!H85:AL85,"عارضه")</f>
        <v>0</v>
      </c>
      <c r="K82" s="25">
        <f>COUNTIF('حضور وانصراف'!I85:AQ85,"1/2عارضه")</f>
        <v>0</v>
      </c>
      <c r="L82" s="25">
        <f>COUNTIF('حضور وانصراف'!H85:AL85,"بدون اجر")</f>
        <v>0</v>
      </c>
      <c r="M82" s="25">
        <f>COUNTIF('حضور وانصراف'!H85:AL85,"1/2بدون")</f>
        <v>0</v>
      </c>
      <c r="N82" s="25">
        <f>COUNTIF('حضور وانصراف'!H85:AL85,"إذن 1")</f>
        <v>0</v>
      </c>
      <c r="O82" s="25">
        <f>COUNTIF('حضور وانصراف'!H85:AL85,"إذن 2")</f>
        <v>0</v>
      </c>
      <c r="P82" s="25">
        <f>COUNTIF('حضور وانصراف'!H85:AL85,"م")</f>
        <v>0</v>
      </c>
      <c r="Q82" s="25">
        <f>COUNTIF('حضور وانصراف'!H85:AL85,"مرضى")</f>
        <v>0</v>
      </c>
      <c r="R82" s="25">
        <f t="shared" si="7"/>
        <v>1.6666666666666667</v>
      </c>
      <c r="S82" s="25">
        <f>COUNTIF('حضور وانصراف'!H85:AL85,"&gt;0")</f>
        <v>0</v>
      </c>
      <c r="T82" s="25">
        <f>SUMIF('حضور وانصراف'!H85:AL85,"&gt;0")</f>
        <v>0</v>
      </c>
      <c r="U82" s="26">
        <f t="shared" si="8"/>
        <v>0</v>
      </c>
      <c r="V82" s="25">
        <f>COUNTIF('حضور وانصراف'!H85:AL85,"&lt;0")</f>
        <v>0</v>
      </c>
      <c r="W82" s="25">
        <f>-SUMIF('حضور وانصراف'!H85:AL85,"&lt;0")</f>
        <v>0</v>
      </c>
      <c r="X82" s="26">
        <f t="shared" si="9"/>
        <v>0</v>
      </c>
      <c r="Y82" s="88">
        <f t="shared" si="10"/>
        <v>-16.333333333333336</v>
      </c>
      <c r="Z82" s="27">
        <f>'حضور وانصراف'!AP85</f>
        <v>0</v>
      </c>
      <c r="AA82" s="27">
        <f>'حضور وانصراف'!AO85</f>
        <v>0</v>
      </c>
      <c r="AB82" s="27">
        <f>'حضور وانصراف'!AQ85</f>
        <v>0</v>
      </c>
      <c r="AC82" s="27">
        <f>'حضور وانصراف'!AR85</f>
        <v>0</v>
      </c>
      <c r="AD82" s="28">
        <f t="shared" si="11"/>
        <v>11.666666666666666</v>
      </c>
      <c r="AE82" s="27">
        <f>'حضور وانصراف'!AW85</f>
        <v>0</v>
      </c>
      <c r="AF82" s="27">
        <f>'حضور وانصراف'!AX85</f>
        <v>0</v>
      </c>
      <c r="AG82" s="27">
        <f>'حضور وانصراف'!AS85</f>
        <v>0</v>
      </c>
      <c r="AH82" s="27">
        <f>'حضور وانصراف'!AT85</f>
        <v>0</v>
      </c>
    </row>
    <row r="83" spans="1:34" ht="18.75" thickBot="1" x14ac:dyDescent="0.25">
      <c r="A83" s="24">
        <f>'حضور وانصراف'!D86</f>
        <v>71</v>
      </c>
      <c r="B83" s="24">
        <f>'حضور وانصراف'!E86</f>
        <v>248</v>
      </c>
      <c r="C83" s="24" t="str">
        <f>'حضور وانصراف'!F86</f>
        <v>السيد احمد احمد عبدالمعز</v>
      </c>
      <c r="D83" s="24" t="str">
        <f>'حضور وانصراف'!G86</f>
        <v>قسم الفرن</v>
      </c>
      <c r="E83" s="24">
        <f>COUNTIF('حضور وانصراف'!H86:AL86,"ح")+COUNTIF('حضور وانصراف'!H86:AL86,"&lt;0")+COUNTIF('حضور وانصراف'!H86:AL86,"&gt;0")</f>
        <v>9</v>
      </c>
      <c r="F83" s="88">
        <f t="shared" si="6"/>
        <v>-17.5</v>
      </c>
      <c r="G83" s="25">
        <f>COUNTIF('حضور وانصراف'!H86:AL86,"غ ب")</f>
        <v>0</v>
      </c>
      <c r="H83" s="25">
        <f>COUNTIF('حضور وانصراف'!H86:AL86,"إعتيادى")</f>
        <v>0</v>
      </c>
      <c r="I83" s="25">
        <f>COUNTIF('حضور وانصراف'!I86:AQ86,"1/2إعتيادى")</f>
        <v>0</v>
      </c>
      <c r="J83" s="25">
        <f>COUNTIF('حضور وانصراف'!H86:AL86,"عارضه")</f>
        <v>0</v>
      </c>
      <c r="K83" s="25">
        <f>COUNTIF('حضور وانصراف'!I86:AQ86,"1/2عارضه")</f>
        <v>0</v>
      </c>
      <c r="L83" s="25">
        <f>COUNTIF('حضور وانصراف'!H86:AL86,"بدون اجر")</f>
        <v>0</v>
      </c>
      <c r="M83" s="25">
        <f>COUNTIF('حضور وانصراف'!H86:AL86,"1/2بدون")</f>
        <v>0</v>
      </c>
      <c r="N83" s="25">
        <f>COUNTIF('حضور وانصراف'!H86:AL86,"إذن 1")</f>
        <v>0</v>
      </c>
      <c r="O83" s="25">
        <f>COUNTIF('حضور وانصراف'!H86:AL86,"إذن 2")</f>
        <v>0</v>
      </c>
      <c r="P83" s="25">
        <f>COUNTIF('حضور وانصراف'!H86:AL86,"م")</f>
        <v>0</v>
      </c>
      <c r="Q83" s="25">
        <f>COUNTIF('حضور وانصراف'!H86:AL86,"مرضى")</f>
        <v>0</v>
      </c>
      <c r="R83" s="25">
        <f t="shared" si="7"/>
        <v>1.5</v>
      </c>
      <c r="S83" s="25">
        <f>COUNTIF('حضور وانصراف'!H86:AL86,"&gt;0")</f>
        <v>0</v>
      </c>
      <c r="T83" s="25">
        <f>SUMIF('حضور وانصراف'!H86:AL86,"&gt;0")</f>
        <v>0</v>
      </c>
      <c r="U83" s="26">
        <f t="shared" si="8"/>
        <v>0</v>
      </c>
      <c r="V83" s="25">
        <f>COUNTIF('حضور وانصراف'!H86:AL86,"&lt;0")</f>
        <v>0</v>
      </c>
      <c r="W83" s="25">
        <f>-SUMIF('حضور وانصراف'!H86:AL86,"&lt;0")</f>
        <v>0</v>
      </c>
      <c r="X83" s="26">
        <f t="shared" si="9"/>
        <v>0</v>
      </c>
      <c r="Y83" s="88">
        <f t="shared" si="10"/>
        <v>-17.5</v>
      </c>
      <c r="Z83" s="27">
        <f>'حضور وانصراف'!AP86</f>
        <v>0</v>
      </c>
      <c r="AA83" s="27">
        <f>'حضور وانصراف'!AO86</f>
        <v>0</v>
      </c>
      <c r="AB83" s="27">
        <f>'حضور وانصراف'!AQ86</f>
        <v>0</v>
      </c>
      <c r="AC83" s="27">
        <f>'حضور وانصراف'!AR86</f>
        <v>0</v>
      </c>
      <c r="AD83" s="28">
        <f t="shared" si="11"/>
        <v>10.5</v>
      </c>
      <c r="AE83" s="27">
        <f>'حضور وانصراف'!AW86</f>
        <v>0</v>
      </c>
      <c r="AF83" s="27">
        <f>'حضور وانصراف'!AX86</f>
        <v>0</v>
      </c>
      <c r="AG83" s="27">
        <f>'حضور وانصراف'!AS86</f>
        <v>0</v>
      </c>
      <c r="AH83" s="27">
        <f>'حضور وانصراف'!AT86</f>
        <v>0</v>
      </c>
    </row>
    <row r="84" spans="1:34" ht="18.75" thickBot="1" x14ac:dyDescent="0.25">
      <c r="A84" s="24">
        <f>'حضور وانصراف'!D87</f>
        <v>72</v>
      </c>
      <c r="B84" s="24" t="str">
        <f>'حضور وانصراف'!E87</f>
        <v>الراتب متوقف</v>
      </c>
      <c r="C84" s="24" t="str">
        <f>'حضور وانصراف'!F87</f>
        <v>اسلام محمد جمعه محمد</v>
      </c>
      <c r="D84" s="24" t="str">
        <f>'حضور وانصراف'!G87</f>
        <v>قسم الفرن</v>
      </c>
      <c r="E84" s="24">
        <f>COUNTIF('حضور وانصراف'!H87:AL87,"ح")+COUNTIF('حضور وانصراف'!H87:AL87,"&lt;0")+COUNTIF('حضور وانصراف'!H87:AL87,"&gt;0")</f>
        <v>10</v>
      </c>
      <c r="F84" s="88">
        <f t="shared" si="6"/>
        <v>-16.333333333333336</v>
      </c>
      <c r="G84" s="25">
        <f>COUNTIF('حضور وانصراف'!H87:AL87,"غ ب")</f>
        <v>0</v>
      </c>
      <c r="H84" s="25">
        <f>COUNTIF('حضور وانصراف'!H87:AL87,"إعتيادى")</f>
        <v>0</v>
      </c>
      <c r="I84" s="25">
        <f>COUNTIF('حضور وانصراف'!I87:AQ87,"1/2إعتيادى")</f>
        <v>0</v>
      </c>
      <c r="J84" s="25">
        <f>COUNTIF('حضور وانصراف'!H87:AL87,"عارضه")</f>
        <v>0</v>
      </c>
      <c r="K84" s="25">
        <f>COUNTIF('حضور وانصراف'!I87:AQ87,"1/2عارضه")</f>
        <v>0</v>
      </c>
      <c r="L84" s="25">
        <f>COUNTIF('حضور وانصراف'!H87:AL87,"بدون اجر")</f>
        <v>0</v>
      </c>
      <c r="M84" s="25">
        <f>COUNTIF('حضور وانصراف'!H87:AL87,"1/2بدون")</f>
        <v>0</v>
      </c>
      <c r="N84" s="25">
        <f>COUNTIF('حضور وانصراف'!H87:AL87,"إذن 1")</f>
        <v>0</v>
      </c>
      <c r="O84" s="25">
        <f>COUNTIF('حضور وانصراف'!H87:AL87,"إذن 2")</f>
        <v>0</v>
      </c>
      <c r="P84" s="25">
        <f>COUNTIF('حضور وانصراف'!H87:AL87,"م")</f>
        <v>0</v>
      </c>
      <c r="Q84" s="25">
        <f>COUNTIF('حضور وانصراف'!H87:AL87,"مرضى")</f>
        <v>0</v>
      </c>
      <c r="R84" s="25">
        <f t="shared" si="7"/>
        <v>1.6666666666666667</v>
      </c>
      <c r="S84" s="25">
        <f>COUNTIF('حضور وانصراف'!H87:AL87,"&gt;0")</f>
        <v>0</v>
      </c>
      <c r="T84" s="25">
        <f>SUMIF('حضور وانصراف'!H87:AL87,"&gt;0")</f>
        <v>0</v>
      </c>
      <c r="U84" s="26">
        <f t="shared" si="8"/>
        <v>0</v>
      </c>
      <c r="V84" s="25">
        <f>COUNTIF('حضور وانصراف'!H87:AL87,"&lt;0")</f>
        <v>0</v>
      </c>
      <c r="W84" s="25">
        <f>-SUMIF('حضور وانصراف'!H87:AL87,"&lt;0")</f>
        <v>0</v>
      </c>
      <c r="X84" s="26">
        <f t="shared" si="9"/>
        <v>0</v>
      </c>
      <c r="Y84" s="88">
        <f t="shared" si="10"/>
        <v>-16.333333333333336</v>
      </c>
      <c r="Z84" s="27">
        <f>'حضور وانصراف'!AP87</f>
        <v>0</v>
      </c>
      <c r="AA84" s="27">
        <f>'حضور وانصراف'!AO87</f>
        <v>0</v>
      </c>
      <c r="AB84" s="27">
        <f>'حضور وانصراف'!AQ87</f>
        <v>0</v>
      </c>
      <c r="AC84" s="27">
        <f>'حضور وانصراف'!AR87</f>
        <v>0</v>
      </c>
      <c r="AD84" s="28">
        <f t="shared" si="11"/>
        <v>11.666666666666666</v>
      </c>
      <c r="AE84" s="27">
        <f>'حضور وانصراف'!AW87</f>
        <v>0</v>
      </c>
      <c r="AF84" s="27">
        <f>'حضور وانصراف'!AX87</f>
        <v>0</v>
      </c>
      <c r="AG84" s="27">
        <f>'حضور وانصراف'!AS87</f>
        <v>0</v>
      </c>
      <c r="AH84" s="27">
        <f>'حضور وانصراف'!AT87</f>
        <v>0</v>
      </c>
    </row>
    <row r="85" spans="1:34" ht="18.75" thickBot="1" x14ac:dyDescent="0.25">
      <c r="A85" s="24">
        <f>'حضور وانصراف'!D88</f>
        <v>73</v>
      </c>
      <c r="B85" s="24">
        <f>'حضور وانصراف'!E88</f>
        <v>20</v>
      </c>
      <c r="C85" s="24" t="str">
        <f>'حضور وانصراف'!F88</f>
        <v>احمد علام عبدالحليم علام</v>
      </c>
      <c r="D85" s="24" t="str">
        <f>'حضور وانصراف'!G88</f>
        <v>مشرف مخزن تام</v>
      </c>
      <c r="E85" s="24">
        <f>COUNTIF('حضور وانصراف'!H88:AL88,"ح")+COUNTIF('حضور وانصراف'!H88:AL88,"&lt;0")+COUNTIF('حضور وانصراف'!H88:AL88,"&gt;0")</f>
        <v>7</v>
      </c>
      <c r="F85" s="88">
        <f t="shared" si="6"/>
        <v>-19.833333333333336</v>
      </c>
      <c r="G85" s="25">
        <f>COUNTIF('حضور وانصراف'!H88:AL88,"غ ب")</f>
        <v>0</v>
      </c>
      <c r="H85" s="25">
        <f>COUNTIF('حضور وانصراف'!H88:AL88,"إعتيادى")</f>
        <v>0</v>
      </c>
      <c r="I85" s="25">
        <f>COUNTIF('حضور وانصراف'!I88:AQ88,"1/2إعتيادى")</f>
        <v>0</v>
      </c>
      <c r="J85" s="25">
        <f>COUNTIF('حضور وانصراف'!H88:AL88,"عارضه")</f>
        <v>0</v>
      </c>
      <c r="K85" s="25">
        <f>COUNTIF('حضور وانصراف'!I88:AQ88,"1/2عارضه")</f>
        <v>0</v>
      </c>
      <c r="L85" s="25">
        <f>COUNTIF('حضور وانصراف'!H88:AL88,"بدون اجر")</f>
        <v>0</v>
      </c>
      <c r="M85" s="25">
        <f>COUNTIF('حضور وانصراف'!H88:AL88,"1/2بدون")</f>
        <v>0</v>
      </c>
      <c r="N85" s="25">
        <f>COUNTIF('حضور وانصراف'!H88:AL88,"إذن 1")</f>
        <v>0</v>
      </c>
      <c r="O85" s="25">
        <f>COUNTIF('حضور وانصراف'!H88:AL88,"إذن 2")</f>
        <v>0</v>
      </c>
      <c r="P85" s="25">
        <f>COUNTIF('حضور وانصراف'!H88:AL88,"م")</f>
        <v>0</v>
      </c>
      <c r="Q85" s="25">
        <f>COUNTIF('حضور وانصراف'!H88:AL88,"مرضى")</f>
        <v>0</v>
      </c>
      <c r="R85" s="25">
        <f t="shared" si="7"/>
        <v>1.1666666666666667</v>
      </c>
      <c r="S85" s="25">
        <f>COUNTIF('حضور وانصراف'!H88:AL88,"&gt;0")</f>
        <v>2</v>
      </c>
      <c r="T85" s="25">
        <f>SUMIF('حضور وانصراف'!H88:AL88,"&gt;0")</f>
        <v>240</v>
      </c>
      <c r="U85" s="26">
        <f t="shared" si="8"/>
        <v>0.5</v>
      </c>
      <c r="V85" s="25">
        <f>COUNTIF('حضور وانصراف'!H88:AL88,"&lt;0")</f>
        <v>2</v>
      </c>
      <c r="W85" s="25">
        <f>-SUMIF('حضور وانصراف'!H88:AL88,"&lt;0")</f>
        <v>170</v>
      </c>
      <c r="X85" s="26">
        <f t="shared" si="9"/>
        <v>0.35416666666666669</v>
      </c>
      <c r="Y85" s="88">
        <f t="shared" si="10"/>
        <v>-19.833333333333336</v>
      </c>
      <c r="Z85" s="27">
        <f>'حضور وانصراف'!AP88</f>
        <v>0</v>
      </c>
      <c r="AA85" s="27">
        <f>'حضور وانصراف'!AO88</f>
        <v>0</v>
      </c>
      <c r="AB85" s="27">
        <f>'حضور وانصراف'!AQ88</f>
        <v>0</v>
      </c>
      <c r="AC85" s="27">
        <f>'حضور وانصراف'!AR88</f>
        <v>0</v>
      </c>
      <c r="AD85" s="28">
        <f t="shared" si="11"/>
        <v>8.6666666666666661</v>
      </c>
      <c r="AE85" s="27">
        <f>'حضور وانصراف'!AW88</f>
        <v>0</v>
      </c>
      <c r="AF85" s="27">
        <f>'حضور وانصراف'!AX88</f>
        <v>0</v>
      </c>
      <c r="AG85" s="27">
        <f>'حضور وانصراف'!AS88</f>
        <v>0</v>
      </c>
      <c r="AH85" s="27">
        <f>'حضور وانصراف'!AT88</f>
        <v>0</v>
      </c>
    </row>
    <row r="86" spans="1:34" ht="18.75" thickBot="1" x14ac:dyDescent="0.25">
      <c r="A86" s="24">
        <f>'حضور وانصراف'!D89</f>
        <v>74</v>
      </c>
      <c r="B86" s="24">
        <f>'حضور وانصراف'!E89</f>
        <v>21</v>
      </c>
      <c r="C86" s="24" t="str">
        <f>'حضور وانصراف'!F89</f>
        <v>تامر محمد محمد احمد</v>
      </c>
      <c r="D86" s="24" t="str">
        <f>'حضور وانصراف'!G89</f>
        <v>مشرف مخزن خامات</v>
      </c>
      <c r="E86" s="24">
        <f>COUNTIF('حضور وانصراف'!H89:AL89,"ح")+COUNTIF('حضور وانصراف'!H89:AL89,"&lt;0")+COUNTIF('حضور وانصراف'!H89:AL89,"&gt;0")</f>
        <v>8</v>
      </c>
      <c r="F86" s="88">
        <f t="shared" si="6"/>
        <v>-18.666666666666664</v>
      </c>
      <c r="G86" s="25">
        <f>COUNTIF('حضور وانصراف'!H89:AL89,"غ ب")</f>
        <v>0</v>
      </c>
      <c r="H86" s="25">
        <f>COUNTIF('حضور وانصراف'!H89:AL89,"إعتيادى")</f>
        <v>0</v>
      </c>
      <c r="I86" s="25">
        <f>COUNTIF('حضور وانصراف'!I89:AQ89,"1/2إعتيادى")</f>
        <v>0</v>
      </c>
      <c r="J86" s="25">
        <f>COUNTIF('حضور وانصراف'!H89:AL89,"عارضه")</f>
        <v>0</v>
      </c>
      <c r="K86" s="25">
        <f>COUNTIF('حضور وانصراف'!I89:AQ89,"1/2عارضه")</f>
        <v>0</v>
      </c>
      <c r="L86" s="25">
        <f>COUNTIF('حضور وانصراف'!H89:AL89,"بدون اجر")</f>
        <v>0</v>
      </c>
      <c r="M86" s="25">
        <f>COUNTIF('حضور وانصراف'!H89:AL89,"1/2بدون")</f>
        <v>0</v>
      </c>
      <c r="N86" s="25">
        <f>COUNTIF('حضور وانصراف'!H89:AL89,"إذن 1")</f>
        <v>0</v>
      </c>
      <c r="O86" s="25">
        <f>COUNTIF('حضور وانصراف'!H89:AL89,"إذن 2")</f>
        <v>0</v>
      </c>
      <c r="P86" s="25">
        <f>COUNTIF('حضور وانصراف'!H89:AL89,"م")</f>
        <v>0</v>
      </c>
      <c r="Q86" s="25">
        <f>COUNTIF('حضور وانصراف'!H89:AL89,"مرضى")</f>
        <v>0</v>
      </c>
      <c r="R86" s="25">
        <f t="shared" si="7"/>
        <v>1.3333333333333333</v>
      </c>
      <c r="S86" s="25">
        <f>COUNTIF('حضور وانصراف'!H89:AL89,"&gt;0")</f>
        <v>7</v>
      </c>
      <c r="T86" s="25">
        <f>SUMIF('حضور وانصراف'!H89:AL89,"&gt;0")</f>
        <v>1620</v>
      </c>
      <c r="U86" s="26">
        <f t="shared" si="8"/>
        <v>3.375</v>
      </c>
      <c r="V86" s="25">
        <f>COUNTIF('حضور وانصراف'!H89:AL89,"&lt;0")</f>
        <v>0</v>
      </c>
      <c r="W86" s="25">
        <f>-SUMIF('حضور وانصراف'!H89:AL89,"&lt;0")</f>
        <v>0</v>
      </c>
      <c r="X86" s="26">
        <f t="shared" si="9"/>
        <v>0</v>
      </c>
      <c r="Y86" s="88">
        <f t="shared" si="10"/>
        <v>-18.666666666666664</v>
      </c>
      <c r="Z86" s="27">
        <f>'حضور وانصراف'!AP89</f>
        <v>0</v>
      </c>
      <c r="AA86" s="27">
        <f>'حضور وانصراف'!AO89</f>
        <v>0</v>
      </c>
      <c r="AB86" s="27">
        <f>'حضور وانصراف'!AQ89</f>
        <v>0</v>
      </c>
      <c r="AC86" s="27">
        <f>'حضور وانصراف'!AR89</f>
        <v>0</v>
      </c>
      <c r="AD86" s="28">
        <f t="shared" si="11"/>
        <v>12.708333333333334</v>
      </c>
      <c r="AE86" s="27">
        <f>'حضور وانصراف'!AW89</f>
        <v>0</v>
      </c>
      <c r="AF86" s="27">
        <f>'حضور وانصراف'!AX89</f>
        <v>0</v>
      </c>
      <c r="AG86" s="27">
        <f>'حضور وانصراف'!AS89</f>
        <v>0</v>
      </c>
      <c r="AH86" s="27">
        <f>'حضور وانصراف'!AT89</f>
        <v>0</v>
      </c>
    </row>
    <row r="87" spans="1:34" ht="18.75" thickBot="1" x14ac:dyDescent="0.25">
      <c r="A87" s="24">
        <f>'حضور وانصراف'!D90</f>
        <v>75</v>
      </c>
      <c r="B87" s="24">
        <f>'حضور وانصراف'!E90</f>
        <v>22</v>
      </c>
      <c r="C87" s="24" t="str">
        <f>'حضور وانصراف'!F90</f>
        <v>طه اسماعيل اسماعيل حسن</v>
      </c>
      <c r="D87" s="24" t="str">
        <f>'حضور وانصراف'!G90</f>
        <v>مساعد مشرف مخزن تام</v>
      </c>
      <c r="E87" s="24">
        <f>COUNTIF('حضور وانصراف'!H90:AL90,"ح")+COUNTIF('حضور وانصراف'!H90:AL90,"&lt;0")+COUNTIF('حضور وانصراف'!H90:AL90,"&gt;0")</f>
        <v>8</v>
      </c>
      <c r="F87" s="88">
        <f t="shared" si="6"/>
        <v>-18.666666666666664</v>
      </c>
      <c r="G87" s="25">
        <f>COUNTIF('حضور وانصراف'!H90:AL90,"غ ب")</f>
        <v>0</v>
      </c>
      <c r="H87" s="25">
        <f>COUNTIF('حضور وانصراف'!H90:AL90,"إعتيادى")</f>
        <v>0</v>
      </c>
      <c r="I87" s="25">
        <f>COUNTIF('حضور وانصراف'!I90:AQ90,"1/2إعتيادى")</f>
        <v>0</v>
      </c>
      <c r="J87" s="25">
        <f>COUNTIF('حضور وانصراف'!H90:AL90,"عارضه")</f>
        <v>0</v>
      </c>
      <c r="K87" s="25">
        <f>COUNTIF('حضور وانصراف'!I90:AQ90,"1/2عارضه")</f>
        <v>0</v>
      </c>
      <c r="L87" s="25">
        <f>COUNTIF('حضور وانصراف'!H90:AL90,"بدون اجر")</f>
        <v>0</v>
      </c>
      <c r="M87" s="25">
        <f>COUNTIF('حضور وانصراف'!H90:AL90,"1/2بدون")</f>
        <v>0</v>
      </c>
      <c r="N87" s="25">
        <f>COUNTIF('حضور وانصراف'!H90:AL90,"إذن 1")</f>
        <v>0</v>
      </c>
      <c r="O87" s="25">
        <f>COUNTIF('حضور وانصراف'!H90:AL90,"إذن 2")</f>
        <v>0</v>
      </c>
      <c r="P87" s="25">
        <f>COUNTIF('حضور وانصراف'!H90:AL90,"م")</f>
        <v>0</v>
      </c>
      <c r="Q87" s="25">
        <f>COUNTIF('حضور وانصراف'!H90:AL90,"مرضى")</f>
        <v>0</v>
      </c>
      <c r="R87" s="25">
        <f t="shared" si="7"/>
        <v>1.3333333333333333</v>
      </c>
      <c r="S87" s="25">
        <f>COUNTIF('حضور وانصراف'!H90:AL90,"&gt;0")</f>
        <v>2</v>
      </c>
      <c r="T87" s="25">
        <f>SUMIF('حضور وانصراف'!H90:AL90,"&gt;0")</f>
        <v>180</v>
      </c>
      <c r="U87" s="26">
        <f t="shared" si="8"/>
        <v>0.375</v>
      </c>
      <c r="V87" s="25">
        <f>COUNTIF('حضور وانصراف'!H90:AL90,"&lt;0")</f>
        <v>1</v>
      </c>
      <c r="W87" s="25">
        <f>-SUMIF('حضور وانصراف'!H90:AL90,"&lt;0")</f>
        <v>60</v>
      </c>
      <c r="X87" s="26">
        <f t="shared" si="9"/>
        <v>0.125</v>
      </c>
      <c r="Y87" s="88">
        <f t="shared" si="10"/>
        <v>-18.666666666666664</v>
      </c>
      <c r="Z87" s="27">
        <f>'حضور وانصراف'!AP90</f>
        <v>0</v>
      </c>
      <c r="AA87" s="27">
        <f>'حضور وانصراف'!AO90</f>
        <v>0</v>
      </c>
      <c r="AB87" s="27">
        <f>'حضور وانصراف'!AQ90</f>
        <v>0</v>
      </c>
      <c r="AC87" s="27">
        <f>'حضور وانصراف'!AR90</f>
        <v>0</v>
      </c>
      <c r="AD87" s="28">
        <f t="shared" si="11"/>
        <v>9.7083333333333339</v>
      </c>
      <c r="AE87" s="27">
        <f>'حضور وانصراف'!AW90</f>
        <v>0</v>
      </c>
      <c r="AF87" s="27">
        <f>'حضور وانصراف'!AX90</f>
        <v>0</v>
      </c>
      <c r="AG87" s="27">
        <f>'حضور وانصراف'!AS90</f>
        <v>0</v>
      </c>
      <c r="AH87" s="27">
        <f>'حضور وانصراف'!AT90</f>
        <v>0</v>
      </c>
    </row>
    <row r="88" spans="1:34" ht="18.75" thickBot="1" x14ac:dyDescent="0.25">
      <c r="A88" s="24">
        <f>'حضور وانصراف'!D91</f>
        <v>76</v>
      </c>
      <c r="B88" s="24">
        <f>'حضور وانصراف'!E91</f>
        <v>251</v>
      </c>
      <c r="C88" s="24" t="str">
        <f>'حضور وانصراف'!F91</f>
        <v>محمد احمد السيد احمد على</v>
      </c>
      <c r="D88" s="24" t="str">
        <f>'حضور وانصراف'!G91</f>
        <v>عامل مخزن</v>
      </c>
      <c r="E88" s="24">
        <f>COUNTIF('حضور وانصراف'!H91:AL91,"ح")+COUNTIF('حضور وانصراف'!H91:AL91,"&lt;0")+COUNTIF('حضور وانصراف'!H91:AL91,"&gt;0")</f>
        <v>8</v>
      </c>
      <c r="F88" s="88">
        <f t="shared" si="6"/>
        <v>-18.666666666666664</v>
      </c>
      <c r="G88" s="25">
        <f>COUNTIF('حضور وانصراف'!H91:AL91,"غ ب")</f>
        <v>0</v>
      </c>
      <c r="H88" s="25">
        <f>COUNTIF('حضور وانصراف'!H91:AL91,"إعتيادى")</f>
        <v>0</v>
      </c>
      <c r="I88" s="25">
        <f>COUNTIF('حضور وانصراف'!I91:AQ91,"1/2إعتيادى")</f>
        <v>0</v>
      </c>
      <c r="J88" s="25">
        <f>COUNTIF('حضور وانصراف'!H91:AL91,"عارضه")</f>
        <v>0</v>
      </c>
      <c r="K88" s="25">
        <f>COUNTIF('حضور وانصراف'!I91:AQ91,"1/2عارضه")</f>
        <v>0</v>
      </c>
      <c r="L88" s="25">
        <f>COUNTIF('حضور وانصراف'!H91:AL91,"بدون اجر")</f>
        <v>0</v>
      </c>
      <c r="M88" s="25">
        <f>COUNTIF('حضور وانصراف'!H91:AL91,"1/2بدون")</f>
        <v>0</v>
      </c>
      <c r="N88" s="25">
        <f>COUNTIF('حضور وانصراف'!H91:AL91,"إذن 1")</f>
        <v>0</v>
      </c>
      <c r="O88" s="25">
        <f>COUNTIF('حضور وانصراف'!H91:AL91,"إذن 2")</f>
        <v>0</v>
      </c>
      <c r="P88" s="25">
        <f>COUNTIF('حضور وانصراف'!H91:AL91,"م")</f>
        <v>0</v>
      </c>
      <c r="Q88" s="25">
        <f>COUNTIF('حضور وانصراف'!H91:AL91,"مرضى")</f>
        <v>0</v>
      </c>
      <c r="R88" s="25">
        <f t="shared" si="7"/>
        <v>1.3333333333333333</v>
      </c>
      <c r="S88" s="25">
        <f>COUNTIF('حضور وانصراف'!H91:AL91,"&gt;0")</f>
        <v>1</v>
      </c>
      <c r="T88" s="25">
        <f>SUMIF('حضور وانصراف'!H91:AL91,"&gt;0")</f>
        <v>180</v>
      </c>
      <c r="U88" s="26">
        <f t="shared" si="8"/>
        <v>0.375</v>
      </c>
      <c r="V88" s="25">
        <f>COUNTIF('حضور وانصراف'!H91:AL91,"&lt;0")</f>
        <v>0</v>
      </c>
      <c r="W88" s="25">
        <f>-SUMIF('حضور وانصراف'!H91:AL91,"&lt;0")</f>
        <v>0</v>
      </c>
      <c r="X88" s="26">
        <f t="shared" si="9"/>
        <v>0</v>
      </c>
      <c r="Y88" s="88">
        <f t="shared" si="10"/>
        <v>-18.666666666666664</v>
      </c>
      <c r="Z88" s="27">
        <f>'حضور وانصراف'!AP91</f>
        <v>0</v>
      </c>
      <c r="AA88" s="27">
        <f>'حضور وانصراف'!AO91</f>
        <v>0</v>
      </c>
      <c r="AB88" s="27">
        <f>'حضور وانصراف'!AQ91</f>
        <v>0</v>
      </c>
      <c r="AC88" s="27">
        <f>'حضور وانصراف'!AR91</f>
        <v>0</v>
      </c>
      <c r="AD88" s="28">
        <f t="shared" si="11"/>
        <v>9.7083333333333339</v>
      </c>
      <c r="AE88" s="27">
        <f>'حضور وانصراف'!AW91</f>
        <v>0</v>
      </c>
      <c r="AF88" s="27">
        <f>'حضور وانصراف'!AX91</f>
        <v>0</v>
      </c>
      <c r="AG88" s="27">
        <f>'حضور وانصراف'!AS91</f>
        <v>0</v>
      </c>
      <c r="AH88" s="27">
        <f>'حضور وانصراف'!AT91</f>
        <v>0</v>
      </c>
    </row>
    <row r="89" spans="1:34" ht="18.75" thickBot="1" x14ac:dyDescent="0.25">
      <c r="A89" s="24">
        <f>'حضور وانصراف'!D92</f>
        <v>77</v>
      </c>
      <c r="B89" s="24">
        <f>'حضور وانصراف'!E92</f>
        <v>252</v>
      </c>
      <c r="C89" s="24" t="str">
        <f>'حضور وانصراف'!F92</f>
        <v>حسن احمد حسن حسن</v>
      </c>
      <c r="D89" s="24" t="str">
        <f>'حضور وانصراف'!G92</f>
        <v>عامل مخزن</v>
      </c>
      <c r="E89" s="24">
        <f>COUNTIF('حضور وانصراف'!H92:AL92,"ح")+COUNTIF('حضور وانصراف'!H92:AL92,"&lt;0")+COUNTIF('حضور وانصراف'!H92:AL92,"&gt;0")</f>
        <v>8</v>
      </c>
      <c r="F89" s="88">
        <f t="shared" si="6"/>
        <v>-18.666666666666664</v>
      </c>
      <c r="G89" s="25">
        <f>COUNTIF('حضور وانصراف'!H92:AL92,"غ ب")</f>
        <v>0</v>
      </c>
      <c r="H89" s="25">
        <f>COUNTIF('حضور وانصراف'!H92:AL92,"إعتيادى")</f>
        <v>0</v>
      </c>
      <c r="I89" s="25">
        <f>COUNTIF('حضور وانصراف'!I92:AQ92,"1/2إعتيادى")</f>
        <v>0</v>
      </c>
      <c r="J89" s="25">
        <f>COUNTIF('حضور وانصراف'!H92:AL92,"عارضه")</f>
        <v>0</v>
      </c>
      <c r="K89" s="25">
        <f>COUNTIF('حضور وانصراف'!I92:AQ92,"1/2عارضه")</f>
        <v>0</v>
      </c>
      <c r="L89" s="25">
        <f>COUNTIF('حضور وانصراف'!H92:AL92,"بدون اجر")</f>
        <v>0</v>
      </c>
      <c r="M89" s="25">
        <f>COUNTIF('حضور وانصراف'!H92:AL92,"1/2بدون")</f>
        <v>0</v>
      </c>
      <c r="N89" s="25">
        <f>COUNTIF('حضور وانصراف'!H92:AL92,"إذن 1")</f>
        <v>0</v>
      </c>
      <c r="O89" s="25">
        <f>COUNTIF('حضور وانصراف'!H92:AL92,"إذن 2")</f>
        <v>0</v>
      </c>
      <c r="P89" s="25">
        <f>COUNTIF('حضور وانصراف'!H92:AL92,"م")</f>
        <v>0</v>
      </c>
      <c r="Q89" s="25">
        <f>COUNTIF('حضور وانصراف'!H92:AL92,"مرضى")</f>
        <v>0</v>
      </c>
      <c r="R89" s="25">
        <f t="shared" si="7"/>
        <v>1.3333333333333333</v>
      </c>
      <c r="S89" s="25">
        <f>COUNTIF('حضور وانصراف'!H92:AL92,"&gt;0")</f>
        <v>0</v>
      </c>
      <c r="T89" s="25">
        <f>SUMIF('حضور وانصراف'!H92:AL92,"&gt;0")</f>
        <v>0</v>
      </c>
      <c r="U89" s="26">
        <f t="shared" si="8"/>
        <v>0</v>
      </c>
      <c r="V89" s="25">
        <f>COUNTIF('حضور وانصراف'!H92:AL92,"&lt;0")</f>
        <v>1</v>
      </c>
      <c r="W89" s="25">
        <f>-SUMIF('حضور وانصراف'!H92:AL92,"&lt;0")</f>
        <v>60</v>
      </c>
      <c r="X89" s="26">
        <f t="shared" si="9"/>
        <v>0.125</v>
      </c>
      <c r="Y89" s="88">
        <f t="shared" si="10"/>
        <v>-18.666666666666664</v>
      </c>
      <c r="Z89" s="27">
        <f>'حضور وانصراف'!AP92</f>
        <v>0</v>
      </c>
      <c r="AA89" s="27">
        <f>'حضور وانصراف'!AO92</f>
        <v>1</v>
      </c>
      <c r="AB89" s="27">
        <f>'حضور وانصراف'!AQ92</f>
        <v>0</v>
      </c>
      <c r="AC89" s="27">
        <f>'حضور وانصراف'!AR92</f>
        <v>0</v>
      </c>
      <c r="AD89" s="28">
        <f t="shared" si="11"/>
        <v>9.3333333333333339</v>
      </c>
      <c r="AE89" s="27">
        <f>'حضور وانصراف'!AW92</f>
        <v>0</v>
      </c>
      <c r="AF89" s="27">
        <f>'حضور وانصراف'!AX92</f>
        <v>0</v>
      </c>
      <c r="AG89" s="27">
        <f>'حضور وانصراف'!AS92</f>
        <v>0</v>
      </c>
      <c r="AH89" s="27">
        <f>'حضور وانصراف'!AT92</f>
        <v>0</v>
      </c>
    </row>
    <row r="90" spans="1:34" ht="18.75" thickBot="1" x14ac:dyDescent="0.25">
      <c r="A90" s="24">
        <f>'حضور وانصراف'!D93</f>
        <v>78</v>
      </c>
      <c r="B90" s="24">
        <f>'حضور وانصراف'!E93</f>
        <v>254</v>
      </c>
      <c r="C90" s="24" t="str">
        <f>'حضور وانصراف'!F93</f>
        <v>محمد فرحات محمد احمد</v>
      </c>
      <c r="D90" s="24" t="str">
        <f>'حضور وانصراف'!G93</f>
        <v>عامل مخزن</v>
      </c>
      <c r="E90" s="24">
        <f>COUNTIF('حضور وانصراف'!H93:AL93,"ح")+COUNTIF('حضور وانصراف'!H93:AL93,"&lt;0")+COUNTIF('حضور وانصراف'!H93:AL93,"&gt;0")</f>
        <v>8</v>
      </c>
      <c r="F90" s="88">
        <f t="shared" si="6"/>
        <v>-18.666666666666664</v>
      </c>
      <c r="G90" s="25">
        <f>COUNTIF('حضور وانصراف'!H93:AL93,"غ ب")</f>
        <v>0</v>
      </c>
      <c r="H90" s="25">
        <f>COUNTIF('حضور وانصراف'!H93:AL93,"إعتيادى")</f>
        <v>0</v>
      </c>
      <c r="I90" s="25">
        <f>COUNTIF('حضور وانصراف'!I93:AQ93,"1/2إعتيادى")</f>
        <v>0</v>
      </c>
      <c r="J90" s="25">
        <f>COUNTIF('حضور وانصراف'!H93:AL93,"عارضه")</f>
        <v>0</v>
      </c>
      <c r="K90" s="25">
        <f>COUNTIF('حضور وانصراف'!I93:AQ93,"1/2عارضه")</f>
        <v>0</v>
      </c>
      <c r="L90" s="25">
        <f>COUNTIF('حضور وانصراف'!H93:AL93,"بدون اجر")</f>
        <v>0</v>
      </c>
      <c r="M90" s="25">
        <f>COUNTIF('حضور وانصراف'!H93:AL93,"1/2بدون")</f>
        <v>0</v>
      </c>
      <c r="N90" s="25">
        <f>COUNTIF('حضور وانصراف'!H93:AL93,"إذن 1")</f>
        <v>0</v>
      </c>
      <c r="O90" s="25">
        <f>COUNTIF('حضور وانصراف'!H93:AL93,"إذن 2")</f>
        <v>0</v>
      </c>
      <c r="P90" s="25">
        <f>COUNTIF('حضور وانصراف'!H93:AL93,"م")</f>
        <v>0</v>
      </c>
      <c r="Q90" s="25">
        <f>COUNTIF('حضور وانصراف'!H93:AL93,"مرضى")</f>
        <v>0</v>
      </c>
      <c r="R90" s="25">
        <f t="shared" si="7"/>
        <v>1.3333333333333333</v>
      </c>
      <c r="S90" s="25">
        <f>COUNTIF('حضور وانصراف'!H93:AL93,"&gt;0")</f>
        <v>0</v>
      </c>
      <c r="T90" s="25">
        <f>SUMIF('حضور وانصراف'!H93:AL93,"&gt;0")</f>
        <v>0</v>
      </c>
      <c r="U90" s="26">
        <f t="shared" si="8"/>
        <v>0</v>
      </c>
      <c r="V90" s="25">
        <f>COUNTIF('حضور وانصراف'!H93:AL93,"&lt;0")</f>
        <v>0</v>
      </c>
      <c r="W90" s="25">
        <f>-SUMIF('حضور وانصراف'!H93:AL93,"&lt;0")</f>
        <v>0</v>
      </c>
      <c r="X90" s="26">
        <f t="shared" si="9"/>
        <v>0</v>
      </c>
      <c r="Y90" s="88">
        <f t="shared" si="10"/>
        <v>-18.666666666666664</v>
      </c>
      <c r="Z90" s="27">
        <f>'حضور وانصراف'!AP93</f>
        <v>0</v>
      </c>
      <c r="AA90" s="27">
        <f>'حضور وانصراف'!AO93</f>
        <v>0</v>
      </c>
      <c r="AB90" s="27">
        <f>'حضور وانصراف'!AQ93</f>
        <v>0</v>
      </c>
      <c r="AC90" s="27">
        <f>'حضور وانصراف'!AR93</f>
        <v>0</v>
      </c>
      <c r="AD90" s="28">
        <f t="shared" si="11"/>
        <v>9.3333333333333339</v>
      </c>
      <c r="AE90" s="27">
        <f>'حضور وانصراف'!AW93</f>
        <v>0</v>
      </c>
      <c r="AF90" s="27">
        <f>'حضور وانصراف'!AX93</f>
        <v>0</v>
      </c>
      <c r="AG90" s="27">
        <f>'حضور وانصراف'!AS93</f>
        <v>0</v>
      </c>
      <c r="AH90" s="27">
        <f>'حضور وانصراف'!AT93</f>
        <v>0</v>
      </c>
    </row>
    <row r="91" spans="1:34" ht="18.75" thickBot="1" x14ac:dyDescent="0.25">
      <c r="A91" s="24">
        <f>'حضور وانصراف'!D94</f>
        <v>79</v>
      </c>
      <c r="B91" s="24">
        <f>'حضور وانصراف'!E94</f>
        <v>536</v>
      </c>
      <c r="C91" s="24" t="str">
        <f>'حضور وانصراف'!F94</f>
        <v>خالد محمد فرحات على</v>
      </c>
      <c r="D91" s="24" t="str">
        <f>'حضور وانصراف'!G94</f>
        <v>عامل مخزن</v>
      </c>
      <c r="E91" s="24">
        <f>COUNTIF('حضور وانصراف'!H94:AL94,"ح")+COUNTIF('حضور وانصراف'!H94:AL94,"&lt;0")+COUNTIF('حضور وانصراف'!H94:AL94,"&gt;0")</f>
        <v>5</v>
      </c>
      <c r="F91" s="88">
        <f t="shared" si="6"/>
        <v>-22.166666666666668</v>
      </c>
      <c r="G91" s="25">
        <f>COUNTIF('حضور وانصراف'!H94:AL94,"غ ب")</f>
        <v>0</v>
      </c>
      <c r="H91" s="25">
        <f>COUNTIF('حضور وانصراف'!H94:AL94,"إعتيادى")</f>
        <v>0</v>
      </c>
      <c r="I91" s="25">
        <f>COUNTIF('حضور وانصراف'!I94:AQ94,"1/2إعتيادى")</f>
        <v>0</v>
      </c>
      <c r="J91" s="25">
        <f>COUNTIF('حضور وانصراف'!H94:AL94,"عارضه")</f>
        <v>0</v>
      </c>
      <c r="K91" s="25">
        <f>COUNTIF('حضور وانصراف'!I94:AQ94,"1/2عارضه")</f>
        <v>0</v>
      </c>
      <c r="L91" s="25">
        <f>COUNTIF('حضور وانصراف'!H94:AL94,"بدون اجر")</f>
        <v>0</v>
      </c>
      <c r="M91" s="25">
        <f>COUNTIF('حضور وانصراف'!H94:AL94,"1/2بدون")</f>
        <v>0</v>
      </c>
      <c r="N91" s="25">
        <f>COUNTIF('حضور وانصراف'!H94:AL94,"إذن 1")</f>
        <v>0</v>
      </c>
      <c r="O91" s="25">
        <f>COUNTIF('حضور وانصراف'!H94:AL94,"إذن 2")</f>
        <v>0</v>
      </c>
      <c r="P91" s="25">
        <f>COUNTIF('حضور وانصراف'!H94:AL94,"م")</f>
        <v>0</v>
      </c>
      <c r="Q91" s="25">
        <f>COUNTIF('حضور وانصراف'!H94:AL94,"مرضى")</f>
        <v>0</v>
      </c>
      <c r="R91" s="25">
        <f t="shared" si="7"/>
        <v>0.83333333333333337</v>
      </c>
      <c r="S91" s="25">
        <f>COUNTIF('حضور وانصراف'!H94:AL94,"&gt;0")</f>
        <v>0</v>
      </c>
      <c r="T91" s="25">
        <f>SUMIF('حضور وانصراف'!H94:AL94,"&gt;0")</f>
        <v>0</v>
      </c>
      <c r="U91" s="26">
        <f t="shared" si="8"/>
        <v>0</v>
      </c>
      <c r="V91" s="25">
        <f>COUNTIF('حضور وانصراف'!H94:AL94,"&lt;0")</f>
        <v>1</v>
      </c>
      <c r="W91" s="25">
        <f>-SUMIF('حضور وانصراف'!H94:AL94,"&lt;0")</f>
        <v>180</v>
      </c>
      <c r="X91" s="26">
        <f t="shared" si="9"/>
        <v>0.375</v>
      </c>
      <c r="Y91" s="88">
        <f t="shared" si="10"/>
        <v>-22.166666666666668</v>
      </c>
      <c r="Z91" s="27">
        <f>'حضور وانصراف'!AP94</f>
        <v>0</v>
      </c>
      <c r="AA91" s="27">
        <f>'حضور وانصراف'!AO94</f>
        <v>0</v>
      </c>
      <c r="AB91" s="27">
        <f>'حضور وانصراف'!AQ94</f>
        <v>0</v>
      </c>
      <c r="AC91" s="27">
        <f>'حضور وانصراف'!AR94</f>
        <v>0</v>
      </c>
      <c r="AD91" s="28">
        <f t="shared" si="11"/>
        <v>5.833333333333333</v>
      </c>
      <c r="AE91" s="27">
        <f>'حضور وانصراف'!AW94</f>
        <v>0</v>
      </c>
      <c r="AF91" s="27">
        <f>'حضور وانصراف'!AX94</f>
        <v>0</v>
      </c>
      <c r="AG91" s="27">
        <f>'حضور وانصراف'!AS94</f>
        <v>0</v>
      </c>
      <c r="AH91" s="27">
        <f>'حضور وانصراف'!AT94</f>
        <v>0</v>
      </c>
    </row>
    <row r="92" spans="1:34" ht="18.75" thickBot="1" x14ac:dyDescent="0.25">
      <c r="A92" s="24">
        <f>'حضور وانصراف'!D95</f>
        <v>80</v>
      </c>
      <c r="B92" s="24">
        <f>'حضور وانصراف'!E95</f>
        <v>255</v>
      </c>
      <c r="C92" s="24" t="str">
        <f>'حضور وانصراف'!F95</f>
        <v>السيد حسنى السيد حسين</v>
      </c>
      <c r="D92" s="24" t="str">
        <f>'حضور وانصراف'!G95</f>
        <v>عامل مخزن</v>
      </c>
      <c r="E92" s="24">
        <f>COUNTIF('حضور وانصراف'!H95:AL95,"ح")+COUNTIF('حضور وانصراف'!H95:AL95,"&lt;0")+COUNTIF('حضور وانصراف'!H95:AL95,"&gt;0")</f>
        <v>9</v>
      </c>
      <c r="F92" s="88">
        <f t="shared" si="6"/>
        <v>-17.5</v>
      </c>
      <c r="G92" s="25">
        <f>COUNTIF('حضور وانصراف'!H95:AL95,"غ ب")</f>
        <v>0</v>
      </c>
      <c r="H92" s="25">
        <f>COUNTIF('حضور وانصراف'!H95:AL95,"إعتيادى")</f>
        <v>0</v>
      </c>
      <c r="I92" s="25">
        <f>COUNTIF('حضور وانصراف'!I95:AQ95,"1/2إعتيادى")</f>
        <v>0</v>
      </c>
      <c r="J92" s="25">
        <f>COUNTIF('حضور وانصراف'!H95:AL95,"عارضه")</f>
        <v>0</v>
      </c>
      <c r="K92" s="25">
        <f>COUNTIF('حضور وانصراف'!I95:AQ95,"1/2عارضه")</f>
        <v>0</v>
      </c>
      <c r="L92" s="25">
        <f>COUNTIF('حضور وانصراف'!H95:AL95,"بدون اجر")</f>
        <v>0</v>
      </c>
      <c r="M92" s="25">
        <f>COUNTIF('حضور وانصراف'!H95:AL95,"1/2بدون")</f>
        <v>0</v>
      </c>
      <c r="N92" s="25">
        <f>COUNTIF('حضور وانصراف'!H95:AL95,"إذن 1")</f>
        <v>0</v>
      </c>
      <c r="O92" s="25">
        <f>COUNTIF('حضور وانصراف'!H95:AL95,"إذن 2")</f>
        <v>0</v>
      </c>
      <c r="P92" s="25">
        <f>COUNTIF('حضور وانصراف'!H95:AL95,"م")</f>
        <v>0</v>
      </c>
      <c r="Q92" s="25">
        <f>COUNTIF('حضور وانصراف'!H95:AL95,"مرضى")</f>
        <v>0</v>
      </c>
      <c r="R92" s="25">
        <f t="shared" si="7"/>
        <v>1.5</v>
      </c>
      <c r="S92" s="25">
        <f>COUNTIF('حضور وانصراف'!H95:AL95,"&gt;0")</f>
        <v>4</v>
      </c>
      <c r="T92" s="25">
        <f>SUMIF('حضور وانصراف'!H95:AL95,"&gt;0")</f>
        <v>1080</v>
      </c>
      <c r="U92" s="26">
        <f t="shared" si="8"/>
        <v>2.25</v>
      </c>
      <c r="V92" s="25">
        <f>COUNTIF('حضور وانصراف'!H95:AL95,"&lt;0")</f>
        <v>1</v>
      </c>
      <c r="W92" s="25">
        <f>-SUMIF('حضور وانصراف'!H95:AL95,"&lt;0")</f>
        <v>420</v>
      </c>
      <c r="X92" s="26">
        <f t="shared" si="9"/>
        <v>0.875</v>
      </c>
      <c r="Y92" s="88">
        <f t="shared" si="10"/>
        <v>-17.5</v>
      </c>
      <c r="Z92" s="27">
        <f>'حضور وانصراف'!AP95</f>
        <v>0</v>
      </c>
      <c r="AA92" s="27">
        <f>'حضور وانصراف'!AO95</f>
        <v>0</v>
      </c>
      <c r="AB92" s="27">
        <f>'حضور وانصراف'!AQ95</f>
        <v>0</v>
      </c>
      <c r="AC92" s="27">
        <f>'حضور وانصراف'!AR95</f>
        <v>0</v>
      </c>
      <c r="AD92" s="28">
        <f t="shared" si="11"/>
        <v>12.75</v>
      </c>
      <c r="AE92" s="27">
        <f>'حضور وانصراف'!AW95</f>
        <v>0</v>
      </c>
      <c r="AF92" s="27">
        <f>'حضور وانصراف'!AX95</f>
        <v>0</v>
      </c>
      <c r="AG92" s="27">
        <f>'حضور وانصراف'!AS95</f>
        <v>0</v>
      </c>
      <c r="AH92" s="27">
        <f>'حضور وانصراف'!AT95</f>
        <v>0</v>
      </c>
    </row>
    <row r="93" spans="1:34" ht="18.75" thickBot="1" x14ac:dyDescent="0.25">
      <c r="A93" s="24">
        <f>'حضور وانصراف'!D96</f>
        <v>81</v>
      </c>
      <c r="B93" s="24">
        <f>'حضور وانصراف'!E96</f>
        <v>256</v>
      </c>
      <c r="C93" s="24" t="str">
        <f>'حضور وانصراف'!F96</f>
        <v>محمد عطيه محمد احمد</v>
      </c>
      <c r="D93" s="24" t="str">
        <f>'حضور وانصراف'!G96</f>
        <v>عامل مخزن</v>
      </c>
      <c r="E93" s="24">
        <f>COUNTIF('حضور وانصراف'!H96:AL96,"ح")+COUNTIF('حضور وانصراف'!H96:AL96,"&lt;0")+COUNTIF('حضور وانصراف'!H96:AL96,"&gt;0")</f>
        <v>3</v>
      </c>
      <c r="F93" s="88">
        <f t="shared" si="6"/>
        <v>-24.5</v>
      </c>
      <c r="G93" s="25">
        <f>COUNTIF('حضور وانصراف'!H96:AL96,"غ ب")</f>
        <v>0</v>
      </c>
      <c r="H93" s="25">
        <f>COUNTIF('حضور وانصراف'!H96:AL96,"إعتيادى")</f>
        <v>0</v>
      </c>
      <c r="I93" s="25">
        <f>COUNTIF('حضور وانصراف'!I96:AQ96,"1/2إعتيادى")</f>
        <v>0</v>
      </c>
      <c r="J93" s="25">
        <f>COUNTIF('حضور وانصراف'!H96:AL96,"عارضه")</f>
        <v>0</v>
      </c>
      <c r="K93" s="25">
        <f>COUNTIF('حضور وانصراف'!I96:AQ96,"1/2عارضه")</f>
        <v>0</v>
      </c>
      <c r="L93" s="25">
        <f>COUNTIF('حضور وانصراف'!H96:AL96,"بدون اجر")</f>
        <v>0</v>
      </c>
      <c r="M93" s="25">
        <f>COUNTIF('حضور وانصراف'!H96:AL96,"1/2بدون")</f>
        <v>0</v>
      </c>
      <c r="N93" s="25">
        <f>COUNTIF('حضور وانصراف'!H96:AL96,"إذن 1")</f>
        <v>0</v>
      </c>
      <c r="O93" s="25">
        <f>COUNTIF('حضور وانصراف'!H96:AL96,"إذن 2")</f>
        <v>0</v>
      </c>
      <c r="P93" s="25">
        <f>COUNTIF('حضور وانصراف'!H96:AL96,"م")</f>
        <v>0</v>
      </c>
      <c r="Q93" s="25">
        <f>COUNTIF('حضور وانصراف'!H96:AL96,"مرضى")</f>
        <v>0</v>
      </c>
      <c r="R93" s="25">
        <f t="shared" si="7"/>
        <v>0.5</v>
      </c>
      <c r="S93" s="25">
        <f>COUNTIF('حضور وانصراف'!H96:AL96,"&gt;0")</f>
        <v>0</v>
      </c>
      <c r="T93" s="25">
        <f>SUMIF('حضور وانصراف'!H96:AL96,"&gt;0")</f>
        <v>0</v>
      </c>
      <c r="U93" s="26">
        <f t="shared" si="8"/>
        <v>0</v>
      </c>
      <c r="V93" s="25">
        <f>COUNTIF('حضور وانصراف'!H96:AL96,"&lt;0")</f>
        <v>1</v>
      </c>
      <c r="W93" s="25">
        <f>-SUMIF('حضور وانصراف'!H96:AL96,"&lt;0")</f>
        <v>30</v>
      </c>
      <c r="X93" s="26">
        <f t="shared" si="9"/>
        <v>6.25E-2</v>
      </c>
      <c r="Y93" s="88">
        <f t="shared" si="10"/>
        <v>-24.5</v>
      </c>
      <c r="Z93" s="27">
        <f>'حضور وانصراف'!AP96</f>
        <v>0</v>
      </c>
      <c r="AA93" s="27">
        <f>'حضور وانصراف'!AO96</f>
        <v>0</v>
      </c>
      <c r="AB93" s="27">
        <f>'حضور وانصراف'!AQ96</f>
        <v>0</v>
      </c>
      <c r="AC93" s="27">
        <f>'حضور وانصراف'!AR96</f>
        <v>0</v>
      </c>
      <c r="AD93" s="28">
        <f t="shared" si="11"/>
        <v>3.5</v>
      </c>
      <c r="AE93" s="27">
        <f>'حضور وانصراف'!AW96</f>
        <v>0</v>
      </c>
      <c r="AF93" s="27">
        <f>'حضور وانصراف'!AX96</f>
        <v>0</v>
      </c>
      <c r="AG93" s="27">
        <f>'حضور وانصراف'!AS96</f>
        <v>0</v>
      </c>
      <c r="AH93" s="27">
        <f>'حضور وانصراف'!AT96</f>
        <v>0</v>
      </c>
    </row>
    <row r="94" spans="1:34" ht="18.75" thickBot="1" x14ac:dyDescent="0.25">
      <c r="A94" s="24">
        <f>'حضور وانصراف'!D97</f>
        <v>82</v>
      </c>
      <c r="B94" s="24">
        <f>'حضور وانصراف'!E97</f>
        <v>257</v>
      </c>
      <c r="C94" s="24" t="str">
        <f>'حضور وانصراف'!F97</f>
        <v>محمد حسين عشرى عبدالواحد</v>
      </c>
      <c r="D94" s="24" t="str">
        <f>'حضور وانصراف'!G97</f>
        <v>عامل مخزن</v>
      </c>
      <c r="E94" s="24">
        <f>COUNTIF('حضور وانصراف'!H97:AL97,"ح")+COUNTIF('حضور وانصراف'!H97:AL97,"&lt;0")+COUNTIF('حضور وانصراف'!H97:AL97,"&gt;0")</f>
        <v>7</v>
      </c>
      <c r="F94" s="88">
        <f t="shared" si="6"/>
        <v>-19.833333333333336</v>
      </c>
      <c r="G94" s="25">
        <f>COUNTIF('حضور وانصراف'!H97:AL97,"غ ب")</f>
        <v>0</v>
      </c>
      <c r="H94" s="25">
        <f>COUNTIF('حضور وانصراف'!H97:AL97,"إعتيادى")</f>
        <v>0</v>
      </c>
      <c r="I94" s="25">
        <f>COUNTIF('حضور وانصراف'!I97:AQ97,"1/2إعتيادى")</f>
        <v>0</v>
      </c>
      <c r="J94" s="25">
        <f>COUNTIF('حضور وانصراف'!H97:AL97,"عارضه")</f>
        <v>0</v>
      </c>
      <c r="K94" s="25">
        <f>COUNTIF('حضور وانصراف'!I97:AQ97,"1/2عارضه")</f>
        <v>0</v>
      </c>
      <c r="L94" s="25">
        <f>COUNTIF('حضور وانصراف'!H97:AL97,"بدون اجر")</f>
        <v>0</v>
      </c>
      <c r="M94" s="25">
        <f>COUNTIF('حضور وانصراف'!H97:AL97,"1/2بدون")</f>
        <v>0</v>
      </c>
      <c r="N94" s="25">
        <f>COUNTIF('حضور وانصراف'!H97:AL97,"إذن 1")</f>
        <v>0</v>
      </c>
      <c r="O94" s="25">
        <f>COUNTIF('حضور وانصراف'!H97:AL97,"إذن 2")</f>
        <v>0</v>
      </c>
      <c r="P94" s="25">
        <f>COUNTIF('حضور وانصراف'!H97:AL97,"م")</f>
        <v>0</v>
      </c>
      <c r="Q94" s="25">
        <f>COUNTIF('حضور وانصراف'!H97:AL97,"مرضى")</f>
        <v>0</v>
      </c>
      <c r="R94" s="25">
        <f t="shared" si="7"/>
        <v>1.1666666666666667</v>
      </c>
      <c r="S94" s="25">
        <f>COUNTIF('حضور وانصراف'!H97:AL97,"&gt;0")</f>
        <v>0</v>
      </c>
      <c r="T94" s="25">
        <f>SUMIF('حضور وانصراف'!H97:AL97,"&gt;0")</f>
        <v>0</v>
      </c>
      <c r="U94" s="26">
        <f t="shared" si="8"/>
        <v>0</v>
      </c>
      <c r="V94" s="25">
        <f>COUNTIF('حضور وانصراف'!H97:AL97,"&lt;0")</f>
        <v>0</v>
      </c>
      <c r="W94" s="25">
        <f>-SUMIF('حضور وانصراف'!H97:AL97,"&lt;0")</f>
        <v>0</v>
      </c>
      <c r="X94" s="26">
        <f t="shared" si="9"/>
        <v>0</v>
      </c>
      <c r="Y94" s="88">
        <f t="shared" si="10"/>
        <v>-19.833333333333336</v>
      </c>
      <c r="Z94" s="27">
        <f>'حضور وانصراف'!AP97</f>
        <v>0</v>
      </c>
      <c r="AA94" s="27">
        <f>'حضور وانصراف'!AO97</f>
        <v>0</v>
      </c>
      <c r="AB94" s="27">
        <f>'حضور وانصراف'!AQ97</f>
        <v>0</v>
      </c>
      <c r="AC94" s="27">
        <f>'حضور وانصراف'!AR97</f>
        <v>0</v>
      </c>
      <c r="AD94" s="28">
        <f t="shared" si="11"/>
        <v>8.1666666666666661</v>
      </c>
      <c r="AE94" s="27">
        <f>'حضور وانصراف'!AW97</f>
        <v>0</v>
      </c>
      <c r="AF94" s="27">
        <f>'حضور وانصراف'!AX97</f>
        <v>0</v>
      </c>
      <c r="AG94" s="27">
        <f>'حضور وانصراف'!AS97</f>
        <v>0</v>
      </c>
      <c r="AH94" s="27">
        <f>'حضور وانصراف'!AT97</f>
        <v>0</v>
      </c>
    </row>
    <row r="95" spans="1:34" ht="18.75" thickBot="1" x14ac:dyDescent="0.25">
      <c r="A95" s="24">
        <f>'حضور وانصراف'!D98</f>
        <v>83</v>
      </c>
      <c r="B95" s="24">
        <f>'حضور وانصراف'!E98</f>
        <v>258</v>
      </c>
      <c r="C95" s="24" t="str">
        <f>'حضور وانصراف'!F98</f>
        <v>حازم محمد ذكريا عبده</v>
      </c>
      <c r="D95" s="24" t="str">
        <f>'حضور وانصراف'!G98</f>
        <v>عامل مخزن</v>
      </c>
      <c r="E95" s="24">
        <f>COUNTIF('حضور وانصراف'!H98:AL98,"ح")+COUNTIF('حضور وانصراف'!H98:AL98,"&lt;0")+COUNTIF('حضور وانصراف'!H98:AL98,"&gt;0")</f>
        <v>9</v>
      </c>
      <c r="F95" s="88">
        <f t="shared" si="6"/>
        <v>-17.5</v>
      </c>
      <c r="G95" s="25">
        <f>COUNTIF('حضور وانصراف'!H98:AL98,"غ ب")</f>
        <v>0</v>
      </c>
      <c r="H95" s="25">
        <f>COUNTIF('حضور وانصراف'!H98:AL98,"إعتيادى")</f>
        <v>0</v>
      </c>
      <c r="I95" s="25">
        <f>COUNTIF('حضور وانصراف'!I98:AQ98,"1/2إعتيادى")</f>
        <v>0</v>
      </c>
      <c r="J95" s="25">
        <f>COUNTIF('حضور وانصراف'!H98:AL98,"عارضه")</f>
        <v>0</v>
      </c>
      <c r="K95" s="25">
        <f>COUNTIF('حضور وانصراف'!I98:AQ98,"1/2عارضه")</f>
        <v>0</v>
      </c>
      <c r="L95" s="25">
        <f>COUNTIF('حضور وانصراف'!H98:AL98,"بدون اجر")</f>
        <v>0</v>
      </c>
      <c r="M95" s="25">
        <f>COUNTIF('حضور وانصراف'!H98:AL98,"1/2بدون")</f>
        <v>0</v>
      </c>
      <c r="N95" s="25">
        <f>COUNTIF('حضور وانصراف'!H98:AL98,"إذن 1")</f>
        <v>0</v>
      </c>
      <c r="O95" s="25">
        <f>COUNTIF('حضور وانصراف'!H98:AL98,"إذن 2")</f>
        <v>0</v>
      </c>
      <c r="P95" s="25">
        <f>COUNTIF('حضور وانصراف'!H98:AL98,"م")</f>
        <v>0</v>
      </c>
      <c r="Q95" s="25">
        <f>COUNTIF('حضور وانصراف'!H98:AL98,"مرضى")</f>
        <v>0</v>
      </c>
      <c r="R95" s="25">
        <f t="shared" si="7"/>
        <v>1.5</v>
      </c>
      <c r="S95" s="25">
        <f>COUNTIF('حضور وانصراف'!H98:AL98,"&gt;0")</f>
        <v>0</v>
      </c>
      <c r="T95" s="25">
        <f>SUMIF('حضور وانصراف'!H98:AL98,"&gt;0")</f>
        <v>0</v>
      </c>
      <c r="U95" s="26">
        <f t="shared" si="8"/>
        <v>0</v>
      </c>
      <c r="V95" s="25">
        <f>COUNTIF('حضور وانصراف'!H98:AL98,"&lt;0")</f>
        <v>0</v>
      </c>
      <c r="W95" s="25">
        <f>-SUMIF('حضور وانصراف'!H98:AL98,"&lt;0")</f>
        <v>0</v>
      </c>
      <c r="X95" s="26">
        <f t="shared" si="9"/>
        <v>0</v>
      </c>
      <c r="Y95" s="88">
        <f t="shared" si="10"/>
        <v>-17.5</v>
      </c>
      <c r="Z95" s="27">
        <f>'حضور وانصراف'!AP98</f>
        <v>0</v>
      </c>
      <c r="AA95" s="27">
        <f>'حضور وانصراف'!AO98</f>
        <v>0</v>
      </c>
      <c r="AB95" s="27">
        <f>'حضور وانصراف'!AQ98</f>
        <v>0</v>
      </c>
      <c r="AC95" s="27">
        <f>'حضور وانصراف'!AR98</f>
        <v>0</v>
      </c>
      <c r="AD95" s="28">
        <f t="shared" si="11"/>
        <v>10.5</v>
      </c>
      <c r="AE95" s="27">
        <f>'حضور وانصراف'!AW98</f>
        <v>0</v>
      </c>
      <c r="AF95" s="27">
        <f>'حضور وانصراف'!AX98</f>
        <v>0</v>
      </c>
      <c r="AG95" s="27">
        <f>'حضور وانصراف'!AS98</f>
        <v>0</v>
      </c>
      <c r="AH95" s="27">
        <f>'حضور وانصراف'!AT98</f>
        <v>0</v>
      </c>
    </row>
    <row r="96" spans="1:34" ht="18.75" thickBot="1" x14ac:dyDescent="0.25">
      <c r="A96" s="24">
        <f>'حضور وانصراف'!D99</f>
        <v>84</v>
      </c>
      <c r="B96" s="24">
        <f>'حضور وانصراف'!E99</f>
        <v>0</v>
      </c>
      <c r="C96" s="24" t="str">
        <f>'حضور وانصراف'!F99</f>
        <v>على محمد كامل</v>
      </c>
      <c r="D96" s="24" t="str">
        <f>'حضور وانصراف'!G99</f>
        <v>عامل مخزن</v>
      </c>
      <c r="E96" s="24">
        <f>COUNTIF('حضور وانصراف'!H99:AL99,"ح")+COUNTIF('حضور وانصراف'!H99:AL99,"&lt;0")+COUNTIF('حضور وانصراف'!H99:AL99,"&gt;0")</f>
        <v>7</v>
      </c>
      <c r="F96" s="88">
        <f t="shared" si="6"/>
        <v>-19.833333333333336</v>
      </c>
      <c r="G96" s="25">
        <f>COUNTIF('حضور وانصراف'!H99:AL99,"غ ب")</f>
        <v>0</v>
      </c>
      <c r="H96" s="25">
        <f>COUNTIF('حضور وانصراف'!H99:AL99,"إعتيادى")</f>
        <v>0</v>
      </c>
      <c r="I96" s="25">
        <f>COUNTIF('حضور وانصراف'!I99:AQ99,"1/2إعتيادى")</f>
        <v>0</v>
      </c>
      <c r="J96" s="25">
        <f>COUNTIF('حضور وانصراف'!H99:AL99,"عارضه")</f>
        <v>0</v>
      </c>
      <c r="K96" s="25">
        <f>COUNTIF('حضور وانصراف'!I99:AQ99,"1/2عارضه")</f>
        <v>0</v>
      </c>
      <c r="L96" s="25">
        <f>COUNTIF('حضور وانصراف'!H99:AL99,"بدون اجر")</f>
        <v>0</v>
      </c>
      <c r="M96" s="25">
        <f>COUNTIF('حضور وانصراف'!H99:AL99,"1/2بدون")</f>
        <v>0</v>
      </c>
      <c r="N96" s="25">
        <f>COUNTIF('حضور وانصراف'!H99:AL99,"إذن 1")</f>
        <v>0</v>
      </c>
      <c r="O96" s="25">
        <f>COUNTIF('حضور وانصراف'!H99:AL99,"إذن 2")</f>
        <v>0</v>
      </c>
      <c r="P96" s="25">
        <f>COUNTIF('حضور وانصراف'!H99:AL99,"م")</f>
        <v>0</v>
      </c>
      <c r="Q96" s="25">
        <f>COUNTIF('حضور وانصراف'!H99:AL99,"مرضى")</f>
        <v>0</v>
      </c>
      <c r="R96" s="25">
        <f t="shared" si="7"/>
        <v>1.1666666666666667</v>
      </c>
      <c r="S96" s="25">
        <f>COUNTIF('حضور وانصراف'!H99:AL99,"&gt;0")</f>
        <v>0</v>
      </c>
      <c r="T96" s="25">
        <f>SUMIF('حضور وانصراف'!H99:AL99,"&gt;0")</f>
        <v>0</v>
      </c>
      <c r="U96" s="26">
        <f t="shared" si="8"/>
        <v>0</v>
      </c>
      <c r="V96" s="25">
        <f>COUNTIF('حضور وانصراف'!H99:AL99,"&lt;0")</f>
        <v>0</v>
      </c>
      <c r="W96" s="25">
        <f>-SUMIF('حضور وانصراف'!H99:AL99,"&lt;0")</f>
        <v>0</v>
      </c>
      <c r="X96" s="26">
        <f t="shared" si="9"/>
        <v>0</v>
      </c>
      <c r="Y96" s="88">
        <f t="shared" si="10"/>
        <v>-19.833333333333336</v>
      </c>
      <c r="Z96" s="27">
        <f>'حضور وانصراف'!AP99</f>
        <v>0</v>
      </c>
      <c r="AA96" s="27">
        <f>'حضور وانصراف'!AO99</f>
        <v>0</v>
      </c>
      <c r="AB96" s="27">
        <f>'حضور وانصراف'!AQ99</f>
        <v>0</v>
      </c>
      <c r="AC96" s="27">
        <f>'حضور وانصراف'!AR99</f>
        <v>0</v>
      </c>
      <c r="AD96" s="28">
        <f t="shared" si="11"/>
        <v>8.1666666666666661</v>
      </c>
      <c r="AE96" s="27">
        <f>'حضور وانصراف'!AW99</f>
        <v>0</v>
      </c>
      <c r="AF96" s="27">
        <f>'حضور وانصراف'!AX99</f>
        <v>0</v>
      </c>
      <c r="AG96" s="27">
        <f>'حضور وانصراف'!AS99</f>
        <v>0</v>
      </c>
      <c r="AH96" s="27">
        <f>'حضور وانصراف'!AT99</f>
        <v>0</v>
      </c>
    </row>
    <row r="97" spans="1:34" ht="18.75" thickBot="1" x14ac:dyDescent="0.25">
      <c r="A97" s="24">
        <f>'حضور وانصراف'!D100</f>
        <v>85</v>
      </c>
      <c r="B97" s="24">
        <f>'حضور وانصراف'!E100</f>
        <v>249</v>
      </c>
      <c r="C97" s="24" t="str">
        <f>'حضور وانصراف'!F100</f>
        <v>مصطفى عبدالقوى محمد الروينى</v>
      </c>
      <c r="D97" s="24" t="str">
        <f>'حضور وانصراف'!G100</f>
        <v>عامل مخزن</v>
      </c>
      <c r="E97" s="24">
        <f>COUNTIF('حضور وانصراف'!H100:AL100,"ح")+COUNTIF('حضور وانصراف'!H100:AL100,"&lt;0")+COUNTIF('حضور وانصراف'!H100:AL100,"&gt;0")</f>
        <v>7</v>
      </c>
      <c r="F97" s="88">
        <f t="shared" si="6"/>
        <v>-19.833333333333336</v>
      </c>
      <c r="G97" s="25">
        <f>COUNTIF('حضور وانصراف'!H100:AL100,"غ ب")</f>
        <v>0</v>
      </c>
      <c r="H97" s="25">
        <f>COUNTIF('حضور وانصراف'!H100:AL100,"إعتيادى")</f>
        <v>0</v>
      </c>
      <c r="I97" s="25">
        <f>COUNTIF('حضور وانصراف'!I100:AQ100,"1/2إعتيادى")</f>
        <v>0</v>
      </c>
      <c r="J97" s="25">
        <f>COUNTIF('حضور وانصراف'!H100:AL100,"عارضه")</f>
        <v>0</v>
      </c>
      <c r="K97" s="25">
        <f>COUNTIF('حضور وانصراف'!I100:AQ100,"1/2عارضه")</f>
        <v>0</v>
      </c>
      <c r="L97" s="25">
        <f>COUNTIF('حضور وانصراف'!H100:AL100,"بدون اجر")</f>
        <v>0</v>
      </c>
      <c r="M97" s="25">
        <f>COUNTIF('حضور وانصراف'!H100:AL100,"1/2بدون")</f>
        <v>0</v>
      </c>
      <c r="N97" s="25">
        <f>COUNTIF('حضور وانصراف'!H100:AL100,"إذن 1")</f>
        <v>0</v>
      </c>
      <c r="O97" s="25">
        <f>COUNTIF('حضور وانصراف'!H100:AL100,"إذن 2")</f>
        <v>0</v>
      </c>
      <c r="P97" s="25">
        <f>COUNTIF('حضور وانصراف'!H100:AL100,"م")</f>
        <v>0</v>
      </c>
      <c r="Q97" s="25">
        <f>COUNTIF('حضور وانصراف'!H100:AL100,"مرضى")</f>
        <v>0</v>
      </c>
      <c r="R97" s="25">
        <f t="shared" si="7"/>
        <v>1.1666666666666667</v>
      </c>
      <c r="S97" s="25">
        <f>COUNTIF('حضور وانصراف'!H100:AL100,"&gt;0")</f>
        <v>1</v>
      </c>
      <c r="T97" s="25">
        <f>SUMIF('حضور وانصراف'!H100:AL100,"&gt;0")</f>
        <v>480</v>
      </c>
      <c r="U97" s="26">
        <f t="shared" si="8"/>
        <v>1</v>
      </c>
      <c r="V97" s="25">
        <f>COUNTIF('حضور وانصراف'!H100:AL100,"&lt;0")</f>
        <v>0</v>
      </c>
      <c r="W97" s="25">
        <f>-SUMIF('حضور وانصراف'!H100:AL100,"&lt;0")</f>
        <v>0</v>
      </c>
      <c r="X97" s="26">
        <f t="shared" si="9"/>
        <v>0</v>
      </c>
      <c r="Y97" s="88">
        <f t="shared" si="10"/>
        <v>-19.833333333333336</v>
      </c>
      <c r="Z97" s="27">
        <f>'حضور وانصراف'!AP100</f>
        <v>0</v>
      </c>
      <c r="AA97" s="27">
        <f>'حضور وانصراف'!AO100</f>
        <v>0</v>
      </c>
      <c r="AB97" s="27">
        <f>'حضور وانصراف'!AQ100</f>
        <v>0</v>
      </c>
      <c r="AC97" s="27">
        <f>'حضور وانصراف'!AR100</f>
        <v>0</v>
      </c>
      <c r="AD97" s="28">
        <f t="shared" si="11"/>
        <v>9.1666666666666661</v>
      </c>
      <c r="AE97" s="27">
        <f>'حضور وانصراف'!AW100</f>
        <v>0</v>
      </c>
      <c r="AF97" s="27">
        <f>'حضور وانصراف'!AX100</f>
        <v>0</v>
      </c>
      <c r="AG97" s="27">
        <f>'حضور وانصراف'!AS100</f>
        <v>0</v>
      </c>
      <c r="AH97" s="27">
        <f>'حضور وانصراف'!AT100</f>
        <v>0</v>
      </c>
    </row>
    <row r="98" spans="1:34" ht="18.75" thickBot="1" x14ac:dyDescent="0.25">
      <c r="A98" s="24">
        <f>'حضور وانصراف'!D101</f>
        <v>86</v>
      </c>
      <c r="B98" s="24">
        <f>'حضور وانصراف'!E101</f>
        <v>537</v>
      </c>
      <c r="C98" s="24" t="str">
        <f>'حضور وانصراف'!F101</f>
        <v>حسن قناوى منصور قناوى</v>
      </c>
      <c r="D98" s="24" t="str">
        <f>'حضور وانصراف'!G101</f>
        <v>عامل مخزن خامات</v>
      </c>
      <c r="E98" s="24">
        <f>COUNTIF('حضور وانصراف'!H101:AL101,"ح")+COUNTIF('حضور وانصراف'!H101:AL101,"&lt;0")+COUNTIF('حضور وانصراف'!H101:AL101,"&gt;0")</f>
        <v>9</v>
      </c>
      <c r="F98" s="88">
        <f t="shared" si="6"/>
        <v>-17.5</v>
      </c>
      <c r="G98" s="25">
        <f>COUNTIF('حضور وانصراف'!H101:AL101,"غ ب")</f>
        <v>0</v>
      </c>
      <c r="H98" s="25">
        <f>COUNTIF('حضور وانصراف'!H101:AL101,"إعتيادى")</f>
        <v>0</v>
      </c>
      <c r="I98" s="25">
        <f>COUNTIF('حضور وانصراف'!I101:AQ101,"1/2إعتيادى")</f>
        <v>0</v>
      </c>
      <c r="J98" s="25">
        <f>COUNTIF('حضور وانصراف'!H101:AL101,"عارضه")</f>
        <v>0</v>
      </c>
      <c r="K98" s="25">
        <f>COUNTIF('حضور وانصراف'!I101:AQ101,"1/2عارضه")</f>
        <v>0</v>
      </c>
      <c r="L98" s="25">
        <f>COUNTIF('حضور وانصراف'!H101:AL101,"بدون اجر")</f>
        <v>0</v>
      </c>
      <c r="M98" s="25">
        <f>COUNTIF('حضور وانصراف'!H101:AL101,"1/2بدون")</f>
        <v>0</v>
      </c>
      <c r="N98" s="25">
        <f>COUNTIF('حضور وانصراف'!H101:AL101,"إذن 1")</f>
        <v>0</v>
      </c>
      <c r="O98" s="25">
        <f>COUNTIF('حضور وانصراف'!H101:AL101,"إذن 2")</f>
        <v>0</v>
      </c>
      <c r="P98" s="25">
        <f>COUNTIF('حضور وانصراف'!H101:AL101,"م")</f>
        <v>0</v>
      </c>
      <c r="Q98" s="25">
        <f>COUNTIF('حضور وانصراف'!H101:AL101,"مرضى")</f>
        <v>0</v>
      </c>
      <c r="R98" s="25">
        <f t="shared" si="7"/>
        <v>1.5</v>
      </c>
      <c r="S98" s="25">
        <f>COUNTIF('حضور وانصراف'!H101:AL101,"&gt;0")</f>
        <v>1</v>
      </c>
      <c r="T98" s="25">
        <f>SUMIF('حضور وانصراف'!H101:AL101,"&gt;0")</f>
        <v>480</v>
      </c>
      <c r="U98" s="26">
        <f t="shared" si="8"/>
        <v>1</v>
      </c>
      <c r="V98" s="25">
        <f>COUNTIF('حضور وانصراف'!H101:AL101,"&lt;0")</f>
        <v>0</v>
      </c>
      <c r="W98" s="25">
        <f>-SUMIF('حضور وانصراف'!H101:AL101,"&lt;0")</f>
        <v>0</v>
      </c>
      <c r="X98" s="26">
        <f t="shared" si="9"/>
        <v>0</v>
      </c>
      <c r="Y98" s="88">
        <f t="shared" si="10"/>
        <v>-17.5</v>
      </c>
      <c r="Z98" s="27">
        <f>'حضور وانصراف'!AP101</f>
        <v>0</v>
      </c>
      <c r="AA98" s="27">
        <f>'حضور وانصراف'!AO101</f>
        <v>0</v>
      </c>
      <c r="AB98" s="27">
        <f>'حضور وانصراف'!AQ101</f>
        <v>0</v>
      </c>
      <c r="AC98" s="27">
        <f>'حضور وانصراف'!AR101</f>
        <v>0</v>
      </c>
      <c r="AD98" s="28">
        <f t="shared" si="11"/>
        <v>11.5</v>
      </c>
      <c r="AE98" s="27">
        <f>'حضور وانصراف'!AW101</f>
        <v>0</v>
      </c>
      <c r="AF98" s="27">
        <f>'حضور وانصراف'!AX101</f>
        <v>0</v>
      </c>
      <c r="AG98" s="27">
        <f>'حضور وانصراف'!AS101</f>
        <v>0</v>
      </c>
      <c r="AH98" s="27">
        <f>'حضور وانصراف'!AT101</f>
        <v>0</v>
      </c>
    </row>
    <row r="99" spans="1:34" ht="18.75" thickBot="1" x14ac:dyDescent="0.25">
      <c r="A99" s="24">
        <f>'حضور وانصراف'!D102</f>
        <v>87</v>
      </c>
      <c r="B99" s="24">
        <f>'حضور وانصراف'!E102</f>
        <v>168</v>
      </c>
      <c r="C99" s="24" t="str">
        <f>'حضور وانصراف'!F102</f>
        <v>فايزه عبدالفتاح محمد جوده</v>
      </c>
      <c r="D99" s="24" t="str">
        <f>'حضور وانصراف'!G102</f>
        <v>قسم الخدمات</v>
      </c>
      <c r="E99" s="24">
        <f>COUNTIF('حضور وانصراف'!H102:AL102,"ح")+COUNTIF('حضور وانصراف'!H102:AL102,"&lt;0")+COUNTIF('حضور وانصراف'!H102:AL102,"&gt;0")</f>
        <v>9</v>
      </c>
      <c r="F99" s="88">
        <f t="shared" si="6"/>
        <v>-17.5</v>
      </c>
      <c r="G99" s="25">
        <f>COUNTIF('حضور وانصراف'!H102:AL102,"غ ب")</f>
        <v>0</v>
      </c>
      <c r="H99" s="25">
        <f>COUNTIF('حضور وانصراف'!H102:AL102,"إعتيادى")</f>
        <v>0</v>
      </c>
      <c r="I99" s="25">
        <f>COUNTIF('حضور وانصراف'!I102:AQ102,"1/2إعتيادى")</f>
        <v>0</v>
      </c>
      <c r="J99" s="25">
        <f>COUNTIF('حضور وانصراف'!H102:AL102,"عارضه")</f>
        <v>0</v>
      </c>
      <c r="K99" s="25">
        <f>COUNTIF('حضور وانصراف'!I102:AQ102,"1/2عارضه")</f>
        <v>0</v>
      </c>
      <c r="L99" s="25">
        <f>COUNTIF('حضور وانصراف'!H102:AL102,"بدون اجر")</f>
        <v>0</v>
      </c>
      <c r="M99" s="25">
        <f>COUNTIF('حضور وانصراف'!H102:AL102,"1/2بدون")</f>
        <v>0</v>
      </c>
      <c r="N99" s="25">
        <f>COUNTIF('حضور وانصراف'!H102:AL102,"إذن 1")</f>
        <v>0</v>
      </c>
      <c r="O99" s="25">
        <f>COUNTIF('حضور وانصراف'!H102:AL102,"إذن 2")</f>
        <v>0</v>
      </c>
      <c r="P99" s="25">
        <f>COUNTIF('حضور وانصراف'!H102:AL102,"م")</f>
        <v>0</v>
      </c>
      <c r="Q99" s="25">
        <f>COUNTIF('حضور وانصراف'!H102:AL102,"مرضى")</f>
        <v>0</v>
      </c>
      <c r="R99" s="25">
        <f t="shared" si="7"/>
        <v>1.5</v>
      </c>
      <c r="S99" s="25">
        <f>COUNTIF('حضور وانصراف'!H102:AL102,"&gt;0")</f>
        <v>0</v>
      </c>
      <c r="T99" s="25">
        <f>SUMIF('حضور وانصراف'!H102:AL102,"&gt;0")</f>
        <v>0</v>
      </c>
      <c r="U99" s="26">
        <f t="shared" si="8"/>
        <v>0</v>
      </c>
      <c r="V99" s="25">
        <f>COUNTIF('حضور وانصراف'!H102:AL102,"&lt;0")</f>
        <v>0</v>
      </c>
      <c r="W99" s="25">
        <f>-SUMIF('حضور وانصراف'!H102:AL102,"&lt;0")</f>
        <v>0</v>
      </c>
      <c r="X99" s="26">
        <f t="shared" si="9"/>
        <v>0</v>
      </c>
      <c r="Y99" s="88">
        <f t="shared" si="10"/>
        <v>-17.5</v>
      </c>
      <c r="Z99" s="27">
        <f>'حضور وانصراف'!AP102</f>
        <v>0</v>
      </c>
      <c r="AA99" s="27">
        <f>'حضور وانصراف'!AO102</f>
        <v>0</v>
      </c>
      <c r="AB99" s="27">
        <f>'حضور وانصراف'!AQ102</f>
        <v>0</v>
      </c>
      <c r="AC99" s="27">
        <f>'حضور وانصراف'!AR102</f>
        <v>0</v>
      </c>
      <c r="AD99" s="28">
        <f t="shared" si="11"/>
        <v>10.5</v>
      </c>
      <c r="AE99" s="27">
        <f>'حضور وانصراف'!AW102</f>
        <v>0</v>
      </c>
      <c r="AF99" s="27">
        <f>'حضور وانصراف'!AX102</f>
        <v>0</v>
      </c>
      <c r="AG99" s="27">
        <f>'حضور وانصراف'!AS102</f>
        <v>0</v>
      </c>
      <c r="AH99" s="27">
        <f>'حضور وانصراف'!AT102</f>
        <v>0</v>
      </c>
    </row>
    <row r="100" spans="1:34" ht="18.75" thickBot="1" x14ac:dyDescent="0.25">
      <c r="A100" s="24">
        <f>'حضور وانصراف'!D103</f>
        <v>88</v>
      </c>
      <c r="B100" s="24" t="str">
        <f>'حضور وانصراف'!E103</f>
        <v>الراتب متوقف</v>
      </c>
      <c r="C100" s="24" t="str">
        <f>'حضور وانصراف'!F103</f>
        <v>كريم كمال عطيه</v>
      </c>
      <c r="D100" s="24" t="str">
        <f>'حضور وانصراف'!G103</f>
        <v>قسم الخدمات</v>
      </c>
      <c r="E100" s="24">
        <f>COUNTIF('حضور وانصراف'!H103:AL103,"ح")+COUNTIF('حضور وانصراف'!H103:AL103,"&lt;0")+COUNTIF('حضور وانصراف'!H103:AL103,"&gt;0")</f>
        <v>8</v>
      </c>
      <c r="F100" s="88">
        <f t="shared" si="6"/>
        <v>-18.666666666666664</v>
      </c>
      <c r="G100" s="25">
        <f>COUNTIF('حضور وانصراف'!H103:AL103,"غ ب")</f>
        <v>0</v>
      </c>
      <c r="H100" s="25">
        <f>COUNTIF('حضور وانصراف'!H103:AL103,"إعتيادى")</f>
        <v>0</v>
      </c>
      <c r="I100" s="25">
        <f>COUNTIF('حضور وانصراف'!I103:AQ103,"1/2إعتيادى")</f>
        <v>0</v>
      </c>
      <c r="J100" s="25">
        <f>COUNTIF('حضور وانصراف'!H103:AL103,"عارضه")</f>
        <v>0</v>
      </c>
      <c r="K100" s="25">
        <f>COUNTIF('حضور وانصراف'!I103:AQ103,"1/2عارضه")</f>
        <v>0</v>
      </c>
      <c r="L100" s="25">
        <f>COUNTIF('حضور وانصراف'!H103:AL103,"بدون اجر")</f>
        <v>0</v>
      </c>
      <c r="M100" s="25">
        <f>COUNTIF('حضور وانصراف'!H103:AL103,"1/2بدون")</f>
        <v>0</v>
      </c>
      <c r="N100" s="25">
        <f>COUNTIF('حضور وانصراف'!H103:AL103,"إذن 1")</f>
        <v>0</v>
      </c>
      <c r="O100" s="25">
        <f>COUNTIF('حضور وانصراف'!H103:AL103,"إذن 2")</f>
        <v>0</v>
      </c>
      <c r="P100" s="25">
        <f>COUNTIF('حضور وانصراف'!H103:AL103,"م")</f>
        <v>0</v>
      </c>
      <c r="Q100" s="25">
        <f>COUNTIF('حضور وانصراف'!H103:AL103,"مرضى")</f>
        <v>0</v>
      </c>
      <c r="R100" s="25">
        <f t="shared" si="7"/>
        <v>1.3333333333333333</v>
      </c>
      <c r="S100" s="25">
        <f>COUNTIF('حضور وانصراف'!H103:AL103,"&gt;0")</f>
        <v>0</v>
      </c>
      <c r="T100" s="25">
        <f>SUMIF('حضور وانصراف'!H103:AL103,"&gt;0")</f>
        <v>0</v>
      </c>
      <c r="U100" s="26">
        <f t="shared" si="8"/>
        <v>0</v>
      </c>
      <c r="V100" s="25">
        <f>COUNTIF('حضور وانصراف'!H103:AL103,"&lt;0")</f>
        <v>0</v>
      </c>
      <c r="W100" s="25">
        <f>-SUMIF('حضور وانصراف'!H103:AL103,"&lt;0")</f>
        <v>0</v>
      </c>
      <c r="X100" s="26">
        <f t="shared" si="9"/>
        <v>0</v>
      </c>
      <c r="Y100" s="88">
        <f t="shared" si="10"/>
        <v>-18.666666666666664</v>
      </c>
      <c r="Z100" s="27">
        <f>'حضور وانصراف'!AP103</f>
        <v>0</v>
      </c>
      <c r="AA100" s="27">
        <f>'حضور وانصراف'!AO103</f>
        <v>0</v>
      </c>
      <c r="AB100" s="27">
        <f>'حضور وانصراف'!AQ103</f>
        <v>0</v>
      </c>
      <c r="AC100" s="27">
        <f>'حضور وانصراف'!AR103</f>
        <v>0</v>
      </c>
      <c r="AD100" s="28">
        <f t="shared" si="11"/>
        <v>9.3333333333333339</v>
      </c>
      <c r="AE100" s="27">
        <f>'حضور وانصراف'!AW103</f>
        <v>0</v>
      </c>
      <c r="AF100" s="27">
        <f>'حضور وانصراف'!AX103</f>
        <v>0</v>
      </c>
      <c r="AG100" s="27">
        <f>'حضور وانصراف'!AS103</f>
        <v>0</v>
      </c>
      <c r="AH100" s="27">
        <f>'حضور وانصراف'!AT103</f>
        <v>0</v>
      </c>
    </row>
    <row r="101" spans="1:34" ht="18.75" thickBot="1" x14ac:dyDescent="0.25">
      <c r="A101" s="24">
        <f>'حضور وانصراف'!D104</f>
        <v>89</v>
      </c>
      <c r="B101" s="24">
        <f>'حضور وانصراف'!E104</f>
        <v>165</v>
      </c>
      <c r="C101" s="24" t="str">
        <f>'حضور وانصراف'!F104</f>
        <v>سهير رشاد احمد سليمان</v>
      </c>
      <c r="D101" s="24" t="str">
        <f>'حضور وانصراف'!G104</f>
        <v>قسم الخدمات</v>
      </c>
      <c r="E101" s="24">
        <f>COUNTIF('حضور وانصراف'!H104:AL104,"ح")+COUNTIF('حضور وانصراف'!H104:AL104,"&lt;0")+COUNTIF('حضور وانصراف'!H104:AL104,"&gt;0")</f>
        <v>4</v>
      </c>
      <c r="F101" s="88">
        <f t="shared" si="6"/>
        <v>-23.333333333333332</v>
      </c>
      <c r="G101" s="25">
        <f>COUNTIF('حضور وانصراف'!H104:AL104,"غ ب")</f>
        <v>0</v>
      </c>
      <c r="H101" s="25">
        <f>COUNTIF('حضور وانصراف'!H104:AL104,"إعتيادى")</f>
        <v>0</v>
      </c>
      <c r="I101" s="25">
        <f>COUNTIF('حضور وانصراف'!I104:AQ104,"1/2إعتيادى")</f>
        <v>0</v>
      </c>
      <c r="J101" s="25">
        <f>COUNTIF('حضور وانصراف'!H104:AL104,"عارضه")</f>
        <v>0</v>
      </c>
      <c r="K101" s="25">
        <f>COUNTIF('حضور وانصراف'!I104:AQ104,"1/2عارضه")</f>
        <v>0</v>
      </c>
      <c r="L101" s="25">
        <f>COUNTIF('حضور وانصراف'!H104:AL104,"بدون اجر")</f>
        <v>0</v>
      </c>
      <c r="M101" s="25">
        <f>COUNTIF('حضور وانصراف'!H104:AL104,"1/2بدون")</f>
        <v>0</v>
      </c>
      <c r="N101" s="25">
        <f>COUNTIF('حضور وانصراف'!H104:AL104,"إذن 1")</f>
        <v>0</v>
      </c>
      <c r="O101" s="25">
        <f>COUNTIF('حضور وانصراف'!H104:AL104,"إذن 2")</f>
        <v>0</v>
      </c>
      <c r="P101" s="25">
        <f>COUNTIF('حضور وانصراف'!H104:AL104,"م")</f>
        <v>0</v>
      </c>
      <c r="Q101" s="25">
        <f>COUNTIF('حضور وانصراف'!H104:AL104,"مرضى")</f>
        <v>0</v>
      </c>
      <c r="R101" s="25">
        <f t="shared" si="7"/>
        <v>0.66666666666666663</v>
      </c>
      <c r="S101" s="25">
        <f>COUNTIF('حضور وانصراف'!H104:AL104,"&gt;0")</f>
        <v>0</v>
      </c>
      <c r="T101" s="25">
        <f>SUMIF('حضور وانصراف'!H104:AL104,"&gt;0")</f>
        <v>0</v>
      </c>
      <c r="U101" s="26">
        <f t="shared" si="8"/>
        <v>0</v>
      </c>
      <c r="V101" s="25">
        <f>COUNTIF('حضور وانصراف'!H104:AL104,"&lt;0")</f>
        <v>0</v>
      </c>
      <c r="W101" s="25">
        <f>-SUMIF('حضور وانصراف'!H104:AL104,"&lt;0")</f>
        <v>0</v>
      </c>
      <c r="X101" s="26">
        <f t="shared" si="9"/>
        <v>0</v>
      </c>
      <c r="Y101" s="88">
        <f t="shared" si="10"/>
        <v>-23.333333333333332</v>
      </c>
      <c r="Z101" s="27">
        <f>'حضور وانصراف'!AP104</f>
        <v>0</v>
      </c>
      <c r="AA101" s="27">
        <f>'حضور وانصراف'!AO104</f>
        <v>0</v>
      </c>
      <c r="AB101" s="27">
        <f>'حضور وانصراف'!AQ104</f>
        <v>0</v>
      </c>
      <c r="AC101" s="27">
        <f>'حضور وانصراف'!AR104</f>
        <v>0</v>
      </c>
      <c r="AD101" s="28">
        <f t="shared" si="11"/>
        <v>4.666666666666667</v>
      </c>
      <c r="AE101" s="27">
        <f>'حضور وانصراف'!AW104</f>
        <v>0</v>
      </c>
      <c r="AF101" s="27">
        <f>'حضور وانصراف'!AX104</f>
        <v>0</v>
      </c>
      <c r="AG101" s="27">
        <f>'حضور وانصراف'!AS104</f>
        <v>0</v>
      </c>
      <c r="AH101" s="27">
        <f>'حضور وانصراف'!AT104</f>
        <v>0</v>
      </c>
    </row>
    <row r="102" spans="1:34" ht="18.75" thickBot="1" x14ac:dyDescent="0.25">
      <c r="A102" s="24">
        <f>'حضور وانصراف'!D105</f>
        <v>90</v>
      </c>
      <c r="B102" s="24">
        <f>'حضور وانصراف'!E105</f>
        <v>512</v>
      </c>
      <c r="C102" s="24" t="str">
        <f>'حضور وانصراف'!F105</f>
        <v>محمد عبدالحكيم مصطفى محمد ابوالعلا</v>
      </c>
      <c r="D102" s="24" t="str">
        <f>'حضور وانصراف'!G105</f>
        <v>قسم الخدمات</v>
      </c>
      <c r="E102" s="24">
        <f>COUNTIF('حضور وانصراف'!H105:AL105,"ح")+COUNTIF('حضور وانصراف'!H105:AL105,"&lt;0")+COUNTIF('حضور وانصراف'!H105:AL105,"&gt;0")</f>
        <v>10</v>
      </c>
      <c r="F102" s="88">
        <f t="shared" si="6"/>
        <v>-16.333333333333336</v>
      </c>
      <c r="G102" s="25">
        <f>COUNTIF('حضور وانصراف'!H105:AL105,"غ ب")</f>
        <v>0</v>
      </c>
      <c r="H102" s="25">
        <f>COUNTIF('حضور وانصراف'!H105:AL105,"إعتيادى")</f>
        <v>0</v>
      </c>
      <c r="I102" s="25">
        <f>COUNTIF('حضور وانصراف'!I105:AQ105,"1/2إعتيادى")</f>
        <v>0</v>
      </c>
      <c r="J102" s="25">
        <f>COUNTIF('حضور وانصراف'!H105:AL105,"عارضه")</f>
        <v>0</v>
      </c>
      <c r="K102" s="25">
        <f>COUNTIF('حضور وانصراف'!I105:AQ105,"1/2عارضه")</f>
        <v>0</v>
      </c>
      <c r="L102" s="25">
        <f>COUNTIF('حضور وانصراف'!H105:AL105,"بدون اجر")</f>
        <v>0</v>
      </c>
      <c r="M102" s="25">
        <f>COUNTIF('حضور وانصراف'!H105:AL105,"1/2بدون")</f>
        <v>0</v>
      </c>
      <c r="N102" s="25">
        <f>COUNTIF('حضور وانصراف'!H105:AL105,"إذن 1")</f>
        <v>0</v>
      </c>
      <c r="O102" s="25">
        <f>COUNTIF('حضور وانصراف'!H105:AL105,"إذن 2")</f>
        <v>0</v>
      </c>
      <c r="P102" s="25">
        <f>COUNTIF('حضور وانصراف'!H105:AL105,"م")</f>
        <v>0</v>
      </c>
      <c r="Q102" s="25">
        <f>COUNTIF('حضور وانصراف'!H105:AL105,"مرضى")</f>
        <v>0</v>
      </c>
      <c r="R102" s="25">
        <f t="shared" si="7"/>
        <v>1.6666666666666667</v>
      </c>
      <c r="S102" s="25">
        <f>COUNTIF('حضور وانصراف'!H105:AL105,"&gt;0")</f>
        <v>0</v>
      </c>
      <c r="T102" s="25">
        <f>SUMIF('حضور وانصراف'!H105:AL105,"&gt;0")</f>
        <v>0</v>
      </c>
      <c r="U102" s="26">
        <f t="shared" si="8"/>
        <v>0</v>
      </c>
      <c r="V102" s="25">
        <f>COUNTIF('حضور وانصراف'!H105:AL105,"&lt;0")</f>
        <v>0</v>
      </c>
      <c r="W102" s="25">
        <f>-SUMIF('حضور وانصراف'!H105:AL105,"&lt;0")</f>
        <v>0</v>
      </c>
      <c r="X102" s="26">
        <f t="shared" si="9"/>
        <v>0</v>
      </c>
      <c r="Y102" s="88">
        <f t="shared" si="10"/>
        <v>-16.333333333333336</v>
      </c>
      <c r="Z102" s="27">
        <f>'حضور وانصراف'!AP105</f>
        <v>0</v>
      </c>
      <c r="AA102" s="27">
        <f>'حضور وانصراف'!AO105</f>
        <v>0</v>
      </c>
      <c r="AB102" s="27">
        <f>'حضور وانصراف'!AQ105</f>
        <v>0</v>
      </c>
      <c r="AC102" s="27">
        <f>'حضور وانصراف'!AR105</f>
        <v>0</v>
      </c>
      <c r="AD102" s="28">
        <f t="shared" si="11"/>
        <v>11.666666666666666</v>
      </c>
      <c r="AE102" s="27">
        <f>'حضور وانصراف'!AW105</f>
        <v>0</v>
      </c>
      <c r="AF102" s="27">
        <f>'حضور وانصراف'!AX105</f>
        <v>0</v>
      </c>
      <c r="AG102" s="27">
        <f>'حضور وانصراف'!AS105</f>
        <v>0</v>
      </c>
      <c r="AH102" s="27">
        <f>'حضور وانصراف'!AT105</f>
        <v>0</v>
      </c>
    </row>
    <row r="103" spans="1:34" ht="18.75" thickBot="1" x14ac:dyDescent="0.25">
      <c r="A103" s="24">
        <f>'حضور وانصراف'!D106</f>
        <v>91</v>
      </c>
      <c r="B103" s="24">
        <f>'حضور وانصراف'!E106</f>
        <v>167</v>
      </c>
      <c r="C103" s="24" t="str">
        <f>'حضور وانصراف'!F106</f>
        <v>احمد عبدالفتاح عبدالفتاح محمد شحاته</v>
      </c>
      <c r="D103" s="24" t="str">
        <f>'حضور وانصراف'!G106</f>
        <v>قسم الخدمات</v>
      </c>
      <c r="E103" s="24">
        <f>COUNTIF('حضور وانصراف'!H106:AL106,"ح")+COUNTIF('حضور وانصراف'!H106:AL106,"&lt;0")+COUNTIF('حضور وانصراف'!H106:AL106,"&gt;0")</f>
        <v>9</v>
      </c>
      <c r="F103" s="88">
        <f t="shared" si="6"/>
        <v>-17.5</v>
      </c>
      <c r="G103" s="25">
        <f>COUNTIF('حضور وانصراف'!H106:AL106,"غ ب")</f>
        <v>0</v>
      </c>
      <c r="H103" s="25">
        <f>COUNTIF('حضور وانصراف'!H106:AL106,"إعتيادى")</f>
        <v>0</v>
      </c>
      <c r="I103" s="25">
        <f>COUNTIF('حضور وانصراف'!I106:AQ106,"1/2إعتيادى")</f>
        <v>0</v>
      </c>
      <c r="J103" s="25">
        <f>COUNTIF('حضور وانصراف'!H106:AL106,"عارضه")</f>
        <v>0</v>
      </c>
      <c r="K103" s="25">
        <f>COUNTIF('حضور وانصراف'!I106:AQ106,"1/2عارضه")</f>
        <v>0</v>
      </c>
      <c r="L103" s="25">
        <f>COUNTIF('حضور وانصراف'!H106:AL106,"بدون اجر")</f>
        <v>0</v>
      </c>
      <c r="M103" s="25">
        <f>COUNTIF('حضور وانصراف'!H106:AL106,"1/2بدون")</f>
        <v>0</v>
      </c>
      <c r="N103" s="25">
        <f>COUNTIF('حضور وانصراف'!H106:AL106,"إذن 1")</f>
        <v>0</v>
      </c>
      <c r="O103" s="25">
        <f>COUNTIF('حضور وانصراف'!H106:AL106,"إذن 2")</f>
        <v>0</v>
      </c>
      <c r="P103" s="25">
        <f>COUNTIF('حضور وانصراف'!H106:AL106,"م")</f>
        <v>0</v>
      </c>
      <c r="Q103" s="25">
        <f>COUNTIF('حضور وانصراف'!H106:AL106,"مرضى")</f>
        <v>0</v>
      </c>
      <c r="R103" s="25">
        <f t="shared" si="7"/>
        <v>1.5</v>
      </c>
      <c r="S103" s="25">
        <f>COUNTIF('حضور وانصراف'!H106:AL106,"&gt;0")</f>
        <v>1</v>
      </c>
      <c r="T103" s="25">
        <f>SUMIF('حضور وانصراف'!H106:AL106,"&gt;0")</f>
        <v>40</v>
      </c>
      <c r="U103" s="26">
        <f t="shared" si="8"/>
        <v>8.3333333333333329E-2</v>
      </c>
      <c r="V103" s="25">
        <f>COUNTIF('حضور وانصراف'!H106:AL106,"&lt;0")</f>
        <v>0</v>
      </c>
      <c r="W103" s="25">
        <f>-SUMIF('حضور وانصراف'!H106:AL106,"&lt;0")</f>
        <v>0</v>
      </c>
      <c r="X103" s="26">
        <f t="shared" si="9"/>
        <v>0</v>
      </c>
      <c r="Y103" s="88">
        <f t="shared" si="10"/>
        <v>-17.5</v>
      </c>
      <c r="Z103" s="27">
        <f>'حضور وانصراف'!AP106</f>
        <v>0</v>
      </c>
      <c r="AA103" s="27">
        <f>'حضور وانصراف'!AO106</f>
        <v>0</v>
      </c>
      <c r="AB103" s="27">
        <f>'حضور وانصراف'!AQ106</f>
        <v>0</v>
      </c>
      <c r="AC103" s="27">
        <f>'حضور وانصراف'!AR106</f>
        <v>0</v>
      </c>
      <c r="AD103" s="28">
        <f t="shared" si="11"/>
        <v>10.583333333333334</v>
      </c>
      <c r="AE103" s="27">
        <f>'حضور وانصراف'!AW106</f>
        <v>0</v>
      </c>
      <c r="AF103" s="27">
        <f>'حضور وانصراف'!AX106</f>
        <v>0</v>
      </c>
      <c r="AG103" s="27">
        <f>'حضور وانصراف'!AS106</f>
        <v>0</v>
      </c>
      <c r="AH103" s="27">
        <f>'حضور وانصراف'!AT106</f>
        <v>0</v>
      </c>
    </row>
    <row r="104" spans="1:34" ht="18.75" thickBot="1" x14ac:dyDescent="0.25">
      <c r="A104" s="24">
        <f>'حضور وانصراف'!D107</f>
        <v>92</v>
      </c>
      <c r="B104" s="24">
        <f>'حضور وانصراف'!E107</f>
        <v>164</v>
      </c>
      <c r="C104" s="24" t="str">
        <f>'حضور وانصراف'!F107</f>
        <v>صبحى ذكى محمد موسى</v>
      </c>
      <c r="D104" s="24" t="str">
        <f>'حضور وانصراف'!G107</f>
        <v>خدمات بوفيه ادارة</v>
      </c>
      <c r="E104" s="24">
        <f>COUNTIF('حضور وانصراف'!H107:AL107,"ح")+COUNTIF('حضور وانصراف'!H107:AL107,"&lt;0")+COUNTIF('حضور وانصراف'!H107:AL107,"&gt;0")</f>
        <v>8</v>
      </c>
      <c r="F104" s="88">
        <f t="shared" si="6"/>
        <v>-18.666666666666664</v>
      </c>
      <c r="G104" s="25">
        <f>COUNTIF('حضور وانصراف'!H107:AL107,"غ ب")</f>
        <v>0</v>
      </c>
      <c r="H104" s="25">
        <f>COUNTIF('حضور وانصراف'!H107:AL107,"إعتيادى")</f>
        <v>0</v>
      </c>
      <c r="I104" s="25">
        <f>COUNTIF('حضور وانصراف'!I107:AQ107,"1/2إعتيادى")</f>
        <v>0</v>
      </c>
      <c r="J104" s="25">
        <f>COUNTIF('حضور وانصراف'!H107:AL107,"عارضه")</f>
        <v>0</v>
      </c>
      <c r="K104" s="25">
        <f>COUNTIF('حضور وانصراف'!I107:AQ107,"1/2عارضه")</f>
        <v>0</v>
      </c>
      <c r="L104" s="25">
        <f>COUNTIF('حضور وانصراف'!H107:AL107,"بدون اجر")</f>
        <v>0</v>
      </c>
      <c r="M104" s="25">
        <f>COUNTIF('حضور وانصراف'!H107:AL107,"1/2بدون")</f>
        <v>0</v>
      </c>
      <c r="N104" s="25">
        <f>COUNTIF('حضور وانصراف'!H107:AL107,"إذن 1")</f>
        <v>0</v>
      </c>
      <c r="O104" s="25">
        <f>COUNTIF('حضور وانصراف'!H107:AL107,"إذن 2")</f>
        <v>0</v>
      </c>
      <c r="P104" s="25">
        <f>COUNTIF('حضور وانصراف'!H107:AL107,"م")</f>
        <v>0</v>
      </c>
      <c r="Q104" s="25">
        <f>COUNTIF('حضور وانصراف'!H107:AL107,"مرضى")</f>
        <v>0</v>
      </c>
      <c r="R104" s="25">
        <f t="shared" si="7"/>
        <v>1.3333333333333333</v>
      </c>
      <c r="S104" s="25">
        <f>COUNTIF('حضور وانصراف'!H107:AL107,"&gt;0")</f>
        <v>7</v>
      </c>
      <c r="T104" s="25">
        <f>SUMIF('حضور وانصراف'!H107:AL107,"&gt;0")</f>
        <v>1650</v>
      </c>
      <c r="U104" s="26">
        <f t="shared" si="8"/>
        <v>3.4375</v>
      </c>
      <c r="V104" s="25">
        <f>COUNTIF('حضور وانصراف'!H107:AL107,"&lt;0")</f>
        <v>0</v>
      </c>
      <c r="W104" s="25">
        <f>-SUMIF('حضور وانصراف'!H107:AL107,"&lt;0")</f>
        <v>0</v>
      </c>
      <c r="X104" s="26">
        <f t="shared" si="9"/>
        <v>0</v>
      </c>
      <c r="Y104" s="88">
        <f t="shared" si="10"/>
        <v>-18.666666666666664</v>
      </c>
      <c r="Z104" s="27">
        <f>'حضور وانصراف'!AP107</f>
        <v>0</v>
      </c>
      <c r="AA104" s="27">
        <f>'حضور وانصراف'!AO107</f>
        <v>0</v>
      </c>
      <c r="AB104" s="27">
        <f>'حضور وانصراف'!AQ107</f>
        <v>0</v>
      </c>
      <c r="AC104" s="27">
        <f>'حضور وانصراف'!AR107</f>
        <v>0</v>
      </c>
      <c r="AD104" s="28">
        <f t="shared" si="11"/>
        <v>12.770833333333334</v>
      </c>
      <c r="AE104" s="27">
        <f>'حضور وانصراف'!AW107</f>
        <v>0</v>
      </c>
      <c r="AF104" s="27">
        <f>'حضور وانصراف'!AX107</f>
        <v>0</v>
      </c>
      <c r="AG104" s="27">
        <f>'حضور وانصراف'!AS107</f>
        <v>0</v>
      </c>
      <c r="AH104" s="27">
        <f>'حضور وانصراف'!AT107</f>
        <v>0</v>
      </c>
    </row>
    <row r="105" spans="1:34" ht="18.75" thickBot="1" x14ac:dyDescent="0.25">
      <c r="A105" s="24">
        <f>'حضور وانصراف'!D108</f>
        <v>93</v>
      </c>
      <c r="B105" s="24">
        <f>'حضور وانصراف'!E108</f>
        <v>579</v>
      </c>
      <c r="C105" s="24" t="str">
        <f>'حضور وانصراف'!F108</f>
        <v>محمد منصور محمد حجاج الشريف</v>
      </c>
      <c r="D105" s="24" t="str">
        <f>'حضور وانصراف'!G108</f>
        <v>سائق</v>
      </c>
      <c r="E105" s="24">
        <f>COUNTIF('حضور وانصراف'!H108:AL108,"ح")+COUNTIF('حضور وانصراف'!H108:AL108,"&lt;0")+COUNTIF('حضور وانصراف'!H108:AL108,"&gt;0")</f>
        <v>8</v>
      </c>
      <c r="F105" s="88">
        <f t="shared" si="6"/>
        <v>-18.666666666666664</v>
      </c>
      <c r="G105" s="25">
        <f>COUNTIF('حضور وانصراف'!H108:AL108,"غ ب")</f>
        <v>0</v>
      </c>
      <c r="H105" s="25">
        <f>COUNTIF('حضور وانصراف'!H108:AL108,"إعتيادى")</f>
        <v>0</v>
      </c>
      <c r="I105" s="25">
        <f>COUNTIF('حضور وانصراف'!I108:AQ108,"1/2إعتيادى")</f>
        <v>0</v>
      </c>
      <c r="J105" s="25">
        <f>COUNTIF('حضور وانصراف'!H108:AL108,"عارضه")</f>
        <v>0</v>
      </c>
      <c r="K105" s="25">
        <f>COUNTIF('حضور وانصراف'!I108:AQ108,"1/2عارضه")</f>
        <v>0</v>
      </c>
      <c r="L105" s="25">
        <f>COUNTIF('حضور وانصراف'!H108:AL108,"بدون اجر")</f>
        <v>0</v>
      </c>
      <c r="M105" s="25">
        <f>COUNTIF('حضور وانصراف'!H108:AL108,"1/2بدون")</f>
        <v>0</v>
      </c>
      <c r="N105" s="25">
        <f>COUNTIF('حضور وانصراف'!H108:AL108,"إذن 1")</f>
        <v>0</v>
      </c>
      <c r="O105" s="25">
        <f>COUNTIF('حضور وانصراف'!H108:AL108,"إذن 2")</f>
        <v>0</v>
      </c>
      <c r="P105" s="25">
        <f>COUNTIF('حضور وانصراف'!H108:AL108,"م")</f>
        <v>0</v>
      </c>
      <c r="Q105" s="25">
        <f>COUNTIF('حضور وانصراف'!H108:AL108,"مرضى")</f>
        <v>0</v>
      </c>
      <c r="R105" s="25">
        <f t="shared" si="7"/>
        <v>1.3333333333333333</v>
      </c>
      <c r="S105" s="25">
        <f>COUNTIF('حضور وانصراف'!H108:AL108,"&gt;0")</f>
        <v>1</v>
      </c>
      <c r="T105" s="25">
        <f>SUMIF('حضور وانصراف'!H108:AL108,"&gt;0")</f>
        <v>145</v>
      </c>
      <c r="U105" s="26">
        <f t="shared" si="8"/>
        <v>0.30208333333333331</v>
      </c>
      <c r="V105" s="25">
        <f>COUNTIF('حضور وانصراف'!H108:AL108,"&lt;0")</f>
        <v>0</v>
      </c>
      <c r="W105" s="25">
        <f>-SUMIF('حضور وانصراف'!H108:AL108,"&lt;0")</f>
        <v>0</v>
      </c>
      <c r="X105" s="26">
        <f t="shared" si="9"/>
        <v>0</v>
      </c>
      <c r="Y105" s="88">
        <f t="shared" si="10"/>
        <v>-18.666666666666664</v>
      </c>
      <c r="Z105" s="27">
        <f>'حضور وانصراف'!AP108</f>
        <v>0</v>
      </c>
      <c r="AA105" s="27">
        <f>'حضور وانصراف'!AO108</f>
        <v>0</v>
      </c>
      <c r="AB105" s="27">
        <f>'حضور وانصراف'!AQ108</f>
        <v>0</v>
      </c>
      <c r="AC105" s="27">
        <f>'حضور وانصراف'!AR108</f>
        <v>0</v>
      </c>
      <c r="AD105" s="28">
        <f t="shared" si="11"/>
        <v>9.6354166666666679</v>
      </c>
      <c r="AE105" s="27">
        <f>'حضور وانصراف'!AW108</f>
        <v>0</v>
      </c>
      <c r="AF105" s="27">
        <f>'حضور وانصراف'!AX108</f>
        <v>0</v>
      </c>
      <c r="AG105" s="27">
        <f>'حضور وانصراف'!AS108</f>
        <v>0</v>
      </c>
      <c r="AH105" s="27">
        <f>'حضور وانصراف'!AT108</f>
        <v>0</v>
      </c>
    </row>
    <row r="106" spans="1:34" ht="18.75" thickBot="1" x14ac:dyDescent="0.25">
      <c r="A106" s="24">
        <f>'حضور وانصراف'!D109</f>
        <v>94</v>
      </c>
      <c r="B106" s="24">
        <f>'حضور وانصراف'!E109</f>
        <v>174</v>
      </c>
      <c r="C106" s="24" t="str">
        <f>'حضور وانصراف'!F109</f>
        <v>محمود محمد السيد محمد شاهين</v>
      </c>
      <c r="D106" s="24" t="str">
        <f>'حضور وانصراف'!G109</f>
        <v>مشرف قسم الهالك</v>
      </c>
      <c r="E106" s="24">
        <f>COUNTIF('حضور وانصراف'!H109:AL109,"ح")+COUNTIF('حضور وانصراف'!H109:AL109,"&lt;0")+COUNTIF('حضور وانصراف'!H109:AL109,"&gt;0")</f>
        <v>8</v>
      </c>
      <c r="F106" s="88">
        <f t="shared" si="6"/>
        <v>-18.666666666666664</v>
      </c>
      <c r="G106" s="25">
        <f>COUNTIF('حضور وانصراف'!H109:AL109,"غ ب")</f>
        <v>0</v>
      </c>
      <c r="H106" s="25">
        <f>COUNTIF('حضور وانصراف'!H109:AL109,"إعتيادى")</f>
        <v>0</v>
      </c>
      <c r="I106" s="25">
        <f>COUNTIF('حضور وانصراف'!I109:AQ109,"1/2إعتيادى")</f>
        <v>0</v>
      </c>
      <c r="J106" s="25">
        <f>COUNTIF('حضور وانصراف'!H109:AL109,"عارضه")</f>
        <v>0</v>
      </c>
      <c r="K106" s="25">
        <f>COUNTIF('حضور وانصراف'!I109:AQ109,"1/2عارضه")</f>
        <v>0</v>
      </c>
      <c r="L106" s="25">
        <f>COUNTIF('حضور وانصراف'!H109:AL109,"بدون اجر")</f>
        <v>0</v>
      </c>
      <c r="M106" s="25">
        <f>COUNTIF('حضور وانصراف'!H109:AL109,"1/2بدون")</f>
        <v>0</v>
      </c>
      <c r="N106" s="25">
        <f>COUNTIF('حضور وانصراف'!H109:AL109,"إذن 1")</f>
        <v>0</v>
      </c>
      <c r="O106" s="25">
        <f>COUNTIF('حضور وانصراف'!H109:AL109,"إذن 2")</f>
        <v>0</v>
      </c>
      <c r="P106" s="25">
        <f>COUNTIF('حضور وانصراف'!H109:AL109,"م")</f>
        <v>0</v>
      </c>
      <c r="Q106" s="25">
        <f>COUNTIF('حضور وانصراف'!H109:AL109,"مرضى")</f>
        <v>0</v>
      </c>
      <c r="R106" s="25">
        <f t="shared" si="7"/>
        <v>1.3333333333333333</v>
      </c>
      <c r="S106" s="25">
        <f>COUNTIF('حضور وانصراف'!H109:AL109,"&gt;0")</f>
        <v>0</v>
      </c>
      <c r="T106" s="25">
        <f>SUMIF('حضور وانصراف'!H109:AL109,"&gt;0")</f>
        <v>0</v>
      </c>
      <c r="U106" s="26">
        <f t="shared" si="8"/>
        <v>0</v>
      </c>
      <c r="V106" s="25">
        <f>COUNTIF('حضور وانصراف'!H109:AL109,"&lt;0")</f>
        <v>4</v>
      </c>
      <c r="W106" s="25">
        <f>-SUMIF('حضور وانصراف'!H109:AL109,"&lt;0")</f>
        <v>195</v>
      </c>
      <c r="X106" s="26">
        <f t="shared" si="9"/>
        <v>0.40625</v>
      </c>
      <c r="Y106" s="88">
        <f t="shared" si="10"/>
        <v>-18.666666666666664</v>
      </c>
      <c r="Z106" s="27">
        <f>'حضور وانصراف'!AP109</f>
        <v>0</v>
      </c>
      <c r="AA106" s="27">
        <f>'حضور وانصراف'!AO109</f>
        <v>0</v>
      </c>
      <c r="AB106" s="27">
        <f>'حضور وانصراف'!AQ109</f>
        <v>0</v>
      </c>
      <c r="AC106" s="27">
        <f>'حضور وانصراف'!AR109</f>
        <v>0</v>
      </c>
      <c r="AD106" s="28">
        <f t="shared" si="11"/>
        <v>9.3333333333333339</v>
      </c>
      <c r="AE106" s="27">
        <f>'حضور وانصراف'!AW109</f>
        <v>0</v>
      </c>
      <c r="AF106" s="27">
        <f>'حضور وانصراف'!AX109</f>
        <v>0</v>
      </c>
      <c r="AG106" s="27">
        <f>'حضور وانصراف'!AS109</f>
        <v>0</v>
      </c>
      <c r="AH106" s="27">
        <f>'حضور وانصراف'!AT109</f>
        <v>0</v>
      </c>
    </row>
    <row r="107" spans="1:34" ht="18.75" thickBot="1" x14ac:dyDescent="0.25">
      <c r="A107" s="24">
        <f>'حضور وانصراف'!D110</f>
        <v>95</v>
      </c>
      <c r="B107" s="24">
        <f>'حضور وانصراف'!E110</f>
        <v>175</v>
      </c>
      <c r="C107" s="24" t="str">
        <f>'حضور وانصراف'!F110</f>
        <v>يسرى محمد رمضان ابراهيم شلبى</v>
      </c>
      <c r="D107" s="24" t="str">
        <f>'حضور وانصراف'!G110</f>
        <v>قسم الهالك</v>
      </c>
      <c r="E107" s="24">
        <f>COUNTIF('حضور وانصراف'!H110:AL110,"ح")+COUNTIF('حضور وانصراف'!H110:AL110,"&lt;0")+COUNTIF('حضور وانصراف'!H110:AL110,"&gt;0")</f>
        <v>6</v>
      </c>
      <c r="F107" s="88">
        <f t="shared" si="6"/>
        <v>-21</v>
      </c>
      <c r="G107" s="25">
        <f>COUNTIF('حضور وانصراف'!H110:AL110,"غ ب")</f>
        <v>0</v>
      </c>
      <c r="H107" s="25">
        <f>COUNTIF('حضور وانصراف'!H110:AL110,"إعتيادى")</f>
        <v>0</v>
      </c>
      <c r="I107" s="25">
        <f>COUNTIF('حضور وانصراف'!I110:AQ110,"1/2إعتيادى")</f>
        <v>0</v>
      </c>
      <c r="J107" s="25">
        <f>COUNTIF('حضور وانصراف'!H110:AL110,"عارضه")</f>
        <v>0</v>
      </c>
      <c r="K107" s="25">
        <f>COUNTIF('حضور وانصراف'!I110:AQ110,"1/2عارضه")</f>
        <v>0</v>
      </c>
      <c r="L107" s="25">
        <f>COUNTIF('حضور وانصراف'!H110:AL110,"بدون اجر")</f>
        <v>0</v>
      </c>
      <c r="M107" s="25">
        <f>COUNTIF('حضور وانصراف'!H110:AL110,"1/2بدون")</f>
        <v>0</v>
      </c>
      <c r="N107" s="25">
        <f>COUNTIF('حضور وانصراف'!H110:AL110,"إذن 1")</f>
        <v>0</v>
      </c>
      <c r="O107" s="25">
        <f>COUNTIF('حضور وانصراف'!H110:AL110,"إذن 2")</f>
        <v>0</v>
      </c>
      <c r="P107" s="25">
        <f>COUNTIF('حضور وانصراف'!H110:AL110,"م")</f>
        <v>0</v>
      </c>
      <c r="Q107" s="25">
        <f>COUNTIF('حضور وانصراف'!H110:AL110,"مرضى")</f>
        <v>0</v>
      </c>
      <c r="R107" s="25">
        <f t="shared" si="7"/>
        <v>1</v>
      </c>
      <c r="S107" s="25">
        <f>COUNTIF('حضور وانصراف'!H110:AL110,"&gt;0")</f>
        <v>0</v>
      </c>
      <c r="T107" s="25">
        <f>SUMIF('حضور وانصراف'!H110:AL110,"&gt;0")</f>
        <v>0</v>
      </c>
      <c r="U107" s="26">
        <f t="shared" si="8"/>
        <v>0</v>
      </c>
      <c r="V107" s="25">
        <f>COUNTIF('حضور وانصراف'!H110:AL110,"&lt;0")</f>
        <v>0</v>
      </c>
      <c r="W107" s="25">
        <f>-SUMIF('حضور وانصراف'!H110:AL110,"&lt;0")</f>
        <v>0</v>
      </c>
      <c r="X107" s="26">
        <f t="shared" si="9"/>
        <v>0</v>
      </c>
      <c r="Y107" s="88">
        <f t="shared" si="10"/>
        <v>-21</v>
      </c>
      <c r="Z107" s="27">
        <f>'حضور وانصراف'!AP110</f>
        <v>0</v>
      </c>
      <c r="AA107" s="27">
        <f>'حضور وانصراف'!AO110</f>
        <v>0</v>
      </c>
      <c r="AB107" s="27">
        <f>'حضور وانصراف'!AQ110</f>
        <v>0</v>
      </c>
      <c r="AC107" s="27">
        <f>'حضور وانصراف'!AR110</f>
        <v>0</v>
      </c>
      <c r="AD107" s="28">
        <f t="shared" si="11"/>
        <v>7</v>
      </c>
      <c r="AE107" s="27">
        <f>'حضور وانصراف'!AW110</f>
        <v>0</v>
      </c>
      <c r="AF107" s="27">
        <f>'حضور وانصراف'!AX110</f>
        <v>0</v>
      </c>
      <c r="AG107" s="27">
        <f>'حضور وانصراف'!AS110</f>
        <v>0</v>
      </c>
      <c r="AH107" s="27">
        <f>'حضور وانصراف'!AT110</f>
        <v>0</v>
      </c>
    </row>
    <row r="108" spans="1:34" ht="18.75" thickBot="1" x14ac:dyDescent="0.25">
      <c r="A108" s="24">
        <f>'حضور وانصراف'!D111</f>
        <v>96</v>
      </c>
      <c r="B108" s="24">
        <f>'حضور وانصراف'!E111</f>
        <v>176</v>
      </c>
      <c r="C108" s="24" t="str">
        <f>'حضور وانصراف'!F111</f>
        <v>الفت عبدالرحمن عبدالصمد عبدالسلام</v>
      </c>
      <c r="D108" s="24" t="str">
        <f>'حضور وانصراف'!G111</f>
        <v>قسم الهالك</v>
      </c>
      <c r="E108" s="24">
        <f>COUNTIF('حضور وانصراف'!H111:AL111,"ح")+COUNTIF('حضور وانصراف'!H111:AL111,"&lt;0")+COUNTIF('حضور وانصراف'!H111:AL111,"&gt;0")</f>
        <v>6</v>
      </c>
      <c r="F108" s="88">
        <f t="shared" si="6"/>
        <v>-21</v>
      </c>
      <c r="G108" s="25">
        <f>COUNTIF('حضور وانصراف'!H111:AL111,"غ ب")</f>
        <v>0</v>
      </c>
      <c r="H108" s="25">
        <f>COUNTIF('حضور وانصراف'!H111:AL111,"إعتيادى")</f>
        <v>0</v>
      </c>
      <c r="I108" s="25">
        <f>COUNTIF('حضور وانصراف'!I111:AQ111,"1/2إعتيادى")</f>
        <v>0</v>
      </c>
      <c r="J108" s="25">
        <f>COUNTIF('حضور وانصراف'!H111:AL111,"عارضه")</f>
        <v>0</v>
      </c>
      <c r="K108" s="25">
        <f>COUNTIF('حضور وانصراف'!I111:AQ111,"1/2عارضه")</f>
        <v>0</v>
      </c>
      <c r="L108" s="25">
        <f>COUNTIF('حضور وانصراف'!H111:AL111,"بدون اجر")</f>
        <v>0</v>
      </c>
      <c r="M108" s="25">
        <f>COUNTIF('حضور وانصراف'!H111:AL111,"1/2بدون")</f>
        <v>0</v>
      </c>
      <c r="N108" s="25">
        <f>COUNTIF('حضور وانصراف'!H111:AL111,"إذن 1")</f>
        <v>0</v>
      </c>
      <c r="O108" s="25">
        <f>COUNTIF('حضور وانصراف'!H111:AL111,"إذن 2")</f>
        <v>0</v>
      </c>
      <c r="P108" s="25">
        <f>COUNTIF('حضور وانصراف'!H111:AL111,"م")</f>
        <v>0</v>
      </c>
      <c r="Q108" s="25">
        <f>COUNTIF('حضور وانصراف'!H111:AL111,"مرضى")</f>
        <v>0</v>
      </c>
      <c r="R108" s="25">
        <f t="shared" si="7"/>
        <v>1</v>
      </c>
      <c r="S108" s="25">
        <f>COUNTIF('حضور وانصراف'!H111:AL111,"&gt;0")</f>
        <v>0</v>
      </c>
      <c r="T108" s="25">
        <f>SUMIF('حضور وانصراف'!H111:AL111,"&gt;0")</f>
        <v>0</v>
      </c>
      <c r="U108" s="26">
        <f t="shared" si="8"/>
        <v>0</v>
      </c>
      <c r="V108" s="25">
        <f>COUNTIF('حضور وانصراف'!H111:AL111,"&lt;0")</f>
        <v>0</v>
      </c>
      <c r="W108" s="25">
        <f>-SUMIF('حضور وانصراف'!H111:AL111,"&lt;0")</f>
        <v>0</v>
      </c>
      <c r="X108" s="26">
        <f t="shared" si="9"/>
        <v>0</v>
      </c>
      <c r="Y108" s="88">
        <f t="shared" si="10"/>
        <v>-21</v>
      </c>
      <c r="Z108" s="27">
        <f>'حضور وانصراف'!AP111</f>
        <v>0</v>
      </c>
      <c r="AA108" s="27">
        <f>'حضور وانصراف'!AO111</f>
        <v>0</v>
      </c>
      <c r="AB108" s="27">
        <f>'حضور وانصراف'!AQ111</f>
        <v>0</v>
      </c>
      <c r="AC108" s="27">
        <f>'حضور وانصراف'!AR111</f>
        <v>0</v>
      </c>
      <c r="AD108" s="28">
        <f t="shared" si="11"/>
        <v>7</v>
      </c>
      <c r="AE108" s="27">
        <f>'حضور وانصراف'!AW111</f>
        <v>0</v>
      </c>
      <c r="AF108" s="27">
        <f>'حضور وانصراف'!AX111</f>
        <v>0</v>
      </c>
      <c r="AG108" s="27">
        <f>'حضور وانصراف'!AS111</f>
        <v>0</v>
      </c>
      <c r="AH108" s="27">
        <f>'حضور وانصراف'!AT111</f>
        <v>0</v>
      </c>
    </row>
    <row r="109" spans="1:34" ht="18.75" thickBot="1" x14ac:dyDescent="0.25">
      <c r="A109" s="24">
        <f>'حضور وانصراف'!D112</f>
        <v>97</v>
      </c>
      <c r="B109" s="24">
        <f>'حضور وانصراف'!E112</f>
        <v>177</v>
      </c>
      <c r="C109" s="24" t="str">
        <f>'حضور وانصراف'!F112</f>
        <v>عبدالرازق سيد سعد عبدالرازق</v>
      </c>
      <c r="D109" s="24" t="str">
        <f>'حضور وانصراف'!G112</f>
        <v>قسم الهالك</v>
      </c>
      <c r="E109" s="24">
        <f>COUNTIF('حضور وانصراف'!H112:AL112,"ح")+COUNTIF('حضور وانصراف'!H112:AL112,"&lt;0")+COUNTIF('حضور وانصراف'!H112:AL112,"&gt;0")</f>
        <v>9</v>
      </c>
      <c r="F109" s="88">
        <f t="shared" si="6"/>
        <v>-17.5</v>
      </c>
      <c r="G109" s="25">
        <f>COUNTIF('حضور وانصراف'!H112:AL112,"غ ب")</f>
        <v>0</v>
      </c>
      <c r="H109" s="25">
        <f>COUNTIF('حضور وانصراف'!H112:AL112,"إعتيادى")</f>
        <v>0</v>
      </c>
      <c r="I109" s="25">
        <f>COUNTIF('حضور وانصراف'!I112:AQ112,"1/2إعتيادى")</f>
        <v>0</v>
      </c>
      <c r="J109" s="25">
        <f>COUNTIF('حضور وانصراف'!H112:AL112,"عارضه")</f>
        <v>0</v>
      </c>
      <c r="K109" s="25">
        <f>COUNTIF('حضور وانصراف'!I112:AQ112,"1/2عارضه")</f>
        <v>0</v>
      </c>
      <c r="L109" s="25">
        <f>COUNTIF('حضور وانصراف'!H112:AL112,"بدون اجر")</f>
        <v>0</v>
      </c>
      <c r="M109" s="25">
        <f>COUNTIF('حضور وانصراف'!H112:AL112,"1/2بدون")</f>
        <v>0</v>
      </c>
      <c r="N109" s="25">
        <f>COUNTIF('حضور وانصراف'!H112:AL112,"إذن 1")</f>
        <v>0</v>
      </c>
      <c r="O109" s="25">
        <f>COUNTIF('حضور وانصراف'!H112:AL112,"إذن 2")</f>
        <v>0</v>
      </c>
      <c r="P109" s="25">
        <f>COUNTIF('حضور وانصراف'!H112:AL112,"م")</f>
        <v>0</v>
      </c>
      <c r="Q109" s="25">
        <f>COUNTIF('حضور وانصراف'!H112:AL112,"مرضى")</f>
        <v>0</v>
      </c>
      <c r="R109" s="25">
        <f t="shared" si="7"/>
        <v>1.5</v>
      </c>
      <c r="S109" s="25">
        <f>COUNTIF('حضور وانصراف'!H112:AL112,"&gt;0")</f>
        <v>0</v>
      </c>
      <c r="T109" s="25">
        <f>SUMIF('حضور وانصراف'!H112:AL112,"&gt;0")</f>
        <v>0</v>
      </c>
      <c r="U109" s="26">
        <f t="shared" si="8"/>
        <v>0</v>
      </c>
      <c r="V109" s="25">
        <f>COUNTIF('حضور وانصراف'!H112:AL112,"&lt;0")</f>
        <v>1</v>
      </c>
      <c r="W109" s="25">
        <f>-SUMIF('حضور وانصراف'!H112:AL112,"&lt;0")</f>
        <v>25</v>
      </c>
      <c r="X109" s="26">
        <f t="shared" si="9"/>
        <v>5.2083333333333336E-2</v>
      </c>
      <c r="Y109" s="88">
        <f t="shared" si="10"/>
        <v>-17.5</v>
      </c>
      <c r="Z109" s="27">
        <f>'حضور وانصراف'!AP112</f>
        <v>0</v>
      </c>
      <c r="AA109" s="27">
        <f>'حضور وانصراف'!AO112</f>
        <v>0</v>
      </c>
      <c r="AB109" s="27">
        <f>'حضور وانصراف'!AQ112</f>
        <v>0</v>
      </c>
      <c r="AC109" s="27">
        <f>'حضور وانصراف'!AR112</f>
        <v>0</v>
      </c>
      <c r="AD109" s="28">
        <f t="shared" si="11"/>
        <v>10.5</v>
      </c>
      <c r="AE109" s="27">
        <f>'حضور وانصراف'!AW112</f>
        <v>0</v>
      </c>
      <c r="AF109" s="27">
        <f>'حضور وانصراف'!AX112</f>
        <v>0</v>
      </c>
      <c r="AG109" s="27">
        <f>'حضور وانصراف'!AS112</f>
        <v>0</v>
      </c>
      <c r="AH109" s="27">
        <f>'حضور وانصراف'!AT112</f>
        <v>0</v>
      </c>
    </row>
    <row r="110" spans="1:34" ht="18.75" thickBot="1" x14ac:dyDescent="0.25">
      <c r="A110" s="24">
        <f>'حضور وانصراف'!D113</f>
        <v>98</v>
      </c>
      <c r="B110" s="24">
        <f>'حضور وانصراف'!E113</f>
        <v>178</v>
      </c>
      <c r="C110" s="24" t="str">
        <f>'حضور وانصراف'!F113</f>
        <v>ابراهيم سيد محمود عبدالرازق</v>
      </c>
      <c r="D110" s="24" t="str">
        <f>'حضور وانصراف'!G113</f>
        <v>قسم الهالك</v>
      </c>
      <c r="E110" s="24">
        <f>COUNTIF('حضور وانصراف'!H113:AL113,"ح")+COUNTIF('حضور وانصراف'!H113:AL113,"&lt;0")+COUNTIF('حضور وانصراف'!H113:AL113,"&gt;0")</f>
        <v>9</v>
      </c>
      <c r="F110" s="88">
        <f t="shared" si="6"/>
        <v>-17.5</v>
      </c>
      <c r="G110" s="25">
        <f>COUNTIF('حضور وانصراف'!H113:AL113,"غ ب")</f>
        <v>0</v>
      </c>
      <c r="H110" s="25">
        <f>COUNTIF('حضور وانصراف'!H113:AL113,"إعتيادى")</f>
        <v>0</v>
      </c>
      <c r="I110" s="25">
        <f>COUNTIF('حضور وانصراف'!I113:AQ113,"1/2إعتيادى")</f>
        <v>0</v>
      </c>
      <c r="J110" s="25">
        <f>COUNTIF('حضور وانصراف'!H113:AL113,"عارضه")</f>
        <v>0</v>
      </c>
      <c r="K110" s="25">
        <f>COUNTIF('حضور وانصراف'!I113:AQ113,"1/2عارضه")</f>
        <v>0</v>
      </c>
      <c r="L110" s="25">
        <f>COUNTIF('حضور وانصراف'!H113:AL113,"بدون اجر")</f>
        <v>0</v>
      </c>
      <c r="M110" s="25">
        <f>COUNTIF('حضور وانصراف'!H113:AL113,"1/2بدون")</f>
        <v>0</v>
      </c>
      <c r="N110" s="25">
        <f>COUNTIF('حضور وانصراف'!H113:AL113,"إذن 1")</f>
        <v>0</v>
      </c>
      <c r="O110" s="25">
        <f>COUNTIF('حضور وانصراف'!H113:AL113,"إذن 2")</f>
        <v>0</v>
      </c>
      <c r="P110" s="25">
        <f>COUNTIF('حضور وانصراف'!H113:AL113,"م")</f>
        <v>0</v>
      </c>
      <c r="Q110" s="25">
        <f>COUNTIF('حضور وانصراف'!H113:AL113,"مرضى")</f>
        <v>0</v>
      </c>
      <c r="R110" s="25">
        <f t="shared" si="7"/>
        <v>1.5</v>
      </c>
      <c r="S110" s="25">
        <f>COUNTIF('حضور وانصراف'!H113:AL113,"&gt;0")</f>
        <v>0</v>
      </c>
      <c r="T110" s="25">
        <f>SUMIF('حضور وانصراف'!H113:AL113,"&gt;0")</f>
        <v>0</v>
      </c>
      <c r="U110" s="26">
        <f t="shared" si="8"/>
        <v>0</v>
      </c>
      <c r="V110" s="25">
        <f>COUNTIF('حضور وانصراف'!H113:AL113,"&lt;0")</f>
        <v>1</v>
      </c>
      <c r="W110" s="25">
        <f>-SUMIF('حضور وانصراف'!H113:AL113,"&lt;0")</f>
        <v>20</v>
      </c>
      <c r="X110" s="26">
        <f t="shared" si="9"/>
        <v>4.1666666666666664E-2</v>
      </c>
      <c r="Y110" s="88">
        <f t="shared" si="10"/>
        <v>-17.5</v>
      </c>
      <c r="Z110" s="27">
        <f>'حضور وانصراف'!AP113</f>
        <v>0</v>
      </c>
      <c r="AA110" s="27">
        <f>'حضور وانصراف'!AO113</f>
        <v>0</v>
      </c>
      <c r="AB110" s="27">
        <f>'حضور وانصراف'!AQ113</f>
        <v>0</v>
      </c>
      <c r="AC110" s="27">
        <f>'حضور وانصراف'!AR113</f>
        <v>0</v>
      </c>
      <c r="AD110" s="28">
        <f t="shared" si="11"/>
        <v>10.5</v>
      </c>
      <c r="AE110" s="27">
        <f>'حضور وانصراف'!AW113</f>
        <v>0</v>
      </c>
      <c r="AF110" s="27">
        <f>'حضور وانصراف'!AX113</f>
        <v>0</v>
      </c>
      <c r="AG110" s="27">
        <f>'حضور وانصراف'!AS113</f>
        <v>0</v>
      </c>
      <c r="AH110" s="27">
        <f>'حضور وانصراف'!AT113</f>
        <v>3</v>
      </c>
    </row>
    <row r="111" spans="1:34" ht="18.75" thickBot="1" x14ac:dyDescent="0.25">
      <c r="A111" s="24">
        <f>'حضور وانصراف'!D114</f>
        <v>99</v>
      </c>
      <c r="B111" s="24" t="str">
        <f>'حضور وانصراف'!E114</f>
        <v>الراتب متوقف</v>
      </c>
      <c r="C111" s="24" t="str">
        <f>'حضور وانصراف'!F114</f>
        <v>يوسف اشرف اسماعيل خليل</v>
      </c>
      <c r="D111" s="24" t="str">
        <f>'حضور وانصراف'!G114</f>
        <v>قسم الهالك</v>
      </c>
      <c r="E111" s="24">
        <f>COUNTIF('حضور وانصراف'!H114:AL114,"ح")+COUNTIF('حضور وانصراف'!H114:AL114,"&lt;0")+COUNTIF('حضور وانصراف'!H114:AL114,"&gt;0")</f>
        <v>7</v>
      </c>
      <c r="F111" s="88">
        <f t="shared" si="6"/>
        <v>-19.833333333333336</v>
      </c>
      <c r="G111" s="25">
        <f>COUNTIF('حضور وانصراف'!H114:AL114,"غ ب")</f>
        <v>0</v>
      </c>
      <c r="H111" s="25">
        <f>COUNTIF('حضور وانصراف'!H114:AL114,"إعتيادى")</f>
        <v>0</v>
      </c>
      <c r="I111" s="25">
        <f>COUNTIF('حضور وانصراف'!I114:AQ114,"1/2إعتيادى")</f>
        <v>0</v>
      </c>
      <c r="J111" s="25">
        <f>COUNTIF('حضور وانصراف'!H114:AL114,"عارضه")</f>
        <v>0</v>
      </c>
      <c r="K111" s="25">
        <f>COUNTIF('حضور وانصراف'!I114:AQ114,"1/2عارضه")</f>
        <v>0</v>
      </c>
      <c r="L111" s="25">
        <f>COUNTIF('حضور وانصراف'!H114:AL114,"بدون اجر")</f>
        <v>0</v>
      </c>
      <c r="M111" s="25">
        <f>COUNTIF('حضور وانصراف'!H114:AL114,"1/2بدون")</f>
        <v>0</v>
      </c>
      <c r="N111" s="25">
        <f>COUNTIF('حضور وانصراف'!H114:AL114,"إذن 1")</f>
        <v>0</v>
      </c>
      <c r="O111" s="25">
        <f>COUNTIF('حضور وانصراف'!H114:AL114,"إذن 2")</f>
        <v>0</v>
      </c>
      <c r="P111" s="25">
        <f>COUNTIF('حضور وانصراف'!H114:AL114,"م")</f>
        <v>0</v>
      </c>
      <c r="Q111" s="25">
        <f>COUNTIF('حضور وانصراف'!H114:AL114,"مرضى")</f>
        <v>0</v>
      </c>
      <c r="R111" s="25">
        <f t="shared" si="7"/>
        <v>1.1666666666666667</v>
      </c>
      <c r="S111" s="25">
        <f>COUNTIF('حضور وانصراف'!H114:AL114,"&gt;0")</f>
        <v>0</v>
      </c>
      <c r="T111" s="25">
        <f>SUMIF('حضور وانصراف'!H114:AL114,"&gt;0")</f>
        <v>0</v>
      </c>
      <c r="U111" s="26">
        <f t="shared" si="8"/>
        <v>0</v>
      </c>
      <c r="V111" s="25">
        <f>COUNTIF('حضور وانصراف'!H114:AL114,"&lt;0")</f>
        <v>3</v>
      </c>
      <c r="W111" s="25">
        <f>-SUMIF('حضور وانصراف'!H114:AL114,"&lt;0")</f>
        <v>365</v>
      </c>
      <c r="X111" s="26">
        <f t="shared" si="9"/>
        <v>0.76041666666666663</v>
      </c>
      <c r="Y111" s="88">
        <f t="shared" si="10"/>
        <v>-19.833333333333336</v>
      </c>
      <c r="Z111" s="27">
        <f>'حضور وانصراف'!AP114</f>
        <v>0</v>
      </c>
      <c r="AA111" s="27">
        <f>'حضور وانصراف'!AO114</f>
        <v>0</v>
      </c>
      <c r="AB111" s="27">
        <f>'حضور وانصراف'!AQ114</f>
        <v>0</v>
      </c>
      <c r="AC111" s="27">
        <f>'حضور وانصراف'!AR114</f>
        <v>0</v>
      </c>
      <c r="AD111" s="28">
        <f t="shared" si="11"/>
        <v>8.1666666666666661</v>
      </c>
      <c r="AE111" s="27">
        <f>'حضور وانصراف'!AW114</f>
        <v>0</v>
      </c>
      <c r="AF111" s="27">
        <f>'حضور وانصراف'!AX114</f>
        <v>0</v>
      </c>
      <c r="AG111" s="27">
        <f>'حضور وانصراف'!AS114</f>
        <v>0</v>
      </c>
      <c r="AH111" s="27">
        <f>'حضور وانصراف'!AT114</f>
        <v>0</v>
      </c>
    </row>
    <row r="112" spans="1:34" ht="18.75" thickBot="1" x14ac:dyDescent="0.25">
      <c r="A112" s="24">
        <f>'حضور وانصراف'!D115</f>
        <v>100</v>
      </c>
      <c r="B112" s="24">
        <f>'حضور وانصراف'!E115</f>
        <v>340</v>
      </c>
      <c r="C112" s="24" t="str">
        <f>'حضور وانصراف'!F115</f>
        <v>محمد حلمى حسانين مبروك</v>
      </c>
      <c r="D112" s="24" t="str">
        <f>'حضور وانصراف'!G115</f>
        <v>قسم الهالك</v>
      </c>
      <c r="E112" s="24">
        <f>COUNTIF('حضور وانصراف'!H115:AL115,"ح")+COUNTIF('حضور وانصراف'!H115:AL115,"&lt;0")+COUNTIF('حضور وانصراف'!H115:AL115,"&gt;0")</f>
        <v>9</v>
      </c>
      <c r="F112" s="88">
        <f t="shared" si="6"/>
        <v>-17.5</v>
      </c>
      <c r="G112" s="25">
        <f>COUNTIF('حضور وانصراف'!H115:AL115,"غ ب")</f>
        <v>0</v>
      </c>
      <c r="H112" s="25">
        <f>COUNTIF('حضور وانصراف'!H115:AL115,"إعتيادى")</f>
        <v>0</v>
      </c>
      <c r="I112" s="25">
        <f>COUNTIF('حضور وانصراف'!I115:AQ115,"1/2إعتيادى")</f>
        <v>0</v>
      </c>
      <c r="J112" s="25">
        <f>COUNTIF('حضور وانصراف'!H115:AL115,"عارضه")</f>
        <v>0</v>
      </c>
      <c r="K112" s="25">
        <f>COUNTIF('حضور وانصراف'!I115:AQ115,"1/2عارضه")</f>
        <v>0</v>
      </c>
      <c r="L112" s="25">
        <f>COUNTIF('حضور وانصراف'!H115:AL115,"بدون اجر")</f>
        <v>0</v>
      </c>
      <c r="M112" s="25">
        <f>COUNTIF('حضور وانصراف'!H115:AL115,"1/2بدون")</f>
        <v>0</v>
      </c>
      <c r="N112" s="25">
        <f>COUNTIF('حضور وانصراف'!H115:AL115,"إذن 1")</f>
        <v>0</v>
      </c>
      <c r="O112" s="25">
        <f>COUNTIF('حضور وانصراف'!H115:AL115,"إذن 2")</f>
        <v>0</v>
      </c>
      <c r="P112" s="25">
        <f>COUNTIF('حضور وانصراف'!H115:AL115,"م")</f>
        <v>0</v>
      </c>
      <c r="Q112" s="25">
        <f>COUNTIF('حضور وانصراف'!H115:AL115,"مرضى")</f>
        <v>0</v>
      </c>
      <c r="R112" s="25">
        <f t="shared" si="7"/>
        <v>1.5</v>
      </c>
      <c r="S112" s="25">
        <f>COUNTIF('حضور وانصراف'!H115:AL115,"&gt;0")</f>
        <v>0</v>
      </c>
      <c r="T112" s="25">
        <f>SUMIF('حضور وانصراف'!H115:AL115,"&gt;0")</f>
        <v>0</v>
      </c>
      <c r="U112" s="26">
        <f t="shared" si="8"/>
        <v>0</v>
      </c>
      <c r="V112" s="25">
        <f>COUNTIF('حضور وانصراف'!H115:AL115,"&lt;0")</f>
        <v>0</v>
      </c>
      <c r="W112" s="25">
        <f>-SUMIF('حضور وانصراف'!H115:AL115,"&lt;0")</f>
        <v>0</v>
      </c>
      <c r="X112" s="26">
        <f t="shared" si="9"/>
        <v>0</v>
      </c>
      <c r="Y112" s="88">
        <f t="shared" si="10"/>
        <v>-17.5</v>
      </c>
      <c r="Z112" s="27">
        <f>'حضور وانصراف'!AP115</f>
        <v>0</v>
      </c>
      <c r="AA112" s="27">
        <f>'حضور وانصراف'!AO115</f>
        <v>0</v>
      </c>
      <c r="AB112" s="27">
        <f>'حضور وانصراف'!AQ115</f>
        <v>0</v>
      </c>
      <c r="AC112" s="27">
        <f>'حضور وانصراف'!AR115</f>
        <v>0</v>
      </c>
      <c r="AD112" s="28">
        <f t="shared" si="11"/>
        <v>10.5</v>
      </c>
      <c r="AE112" s="27">
        <f>'حضور وانصراف'!AW115</f>
        <v>0</v>
      </c>
      <c r="AF112" s="27">
        <f>'حضور وانصراف'!AX115</f>
        <v>0</v>
      </c>
      <c r="AG112" s="27">
        <f>'حضور وانصراف'!AS115</f>
        <v>0</v>
      </c>
      <c r="AH112" s="27">
        <f>'حضور وانصراف'!AT115</f>
        <v>0</v>
      </c>
    </row>
    <row r="113" spans="1:34" ht="18.75" thickBot="1" x14ac:dyDescent="0.25">
      <c r="A113" s="24">
        <f>'حضور وانصراف'!D116</f>
        <v>101</v>
      </c>
      <c r="B113" s="24">
        <f>'حضور وانصراف'!E116</f>
        <v>412</v>
      </c>
      <c r="C113" s="24" t="str">
        <f>'حضور وانصراف'!F116</f>
        <v xml:space="preserve">عبدالله محمد على سالم </v>
      </c>
      <c r="D113" s="24" t="str">
        <f>'حضور وانصراف'!G116</f>
        <v>قسم الهالك</v>
      </c>
      <c r="E113" s="24">
        <f>COUNTIF('حضور وانصراف'!H116:AL116,"ح")+COUNTIF('حضور وانصراف'!H116:AL116,"&lt;0")+COUNTIF('حضور وانصراف'!H116:AL116,"&gt;0")</f>
        <v>8</v>
      </c>
      <c r="F113" s="88">
        <f t="shared" si="6"/>
        <v>-18.666666666666664</v>
      </c>
      <c r="G113" s="25">
        <f>COUNTIF('حضور وانصراف'!H116:AL116,"غ ب")</f>
        <v>0</v>
      </c>
      <c r="H113" s="25">
        <f>COUNTIF('حضور وانصراف'!H116:AL116,"إعتيادى")</f>
        <v>0</v>
      </c>
      <c r="I113" s="25">
        <f>COUNTIF('حضور وانصراف'!I116:AQ116,"1/2إعتيادى")</f>
        <v>0</v>
      </c>
      <c r="J113" s="25">
        <f>COUNTIF('حضور وانصراف'!H116:AL116,"عارضه")</f>
        <v>0</v>
      </c>
      <c r="K113" s="25">
        <f>COUNTIF('حضور وانصراف'!I116:AQ116,"1/2عارضه")</f>
        <v>0</v>
      </c>
      <c r="L113" s="25">
        <f>COUNTIF('حضور وانصراف'!H116:AL116,"بدون اجر")</f>
        <v>0</v>
      </c>
      <c r="M113" s="25">
        <f>COUNTIF('حضور وانصراف'!H116:AL116,"1/2بدون")</f>
        <v>0</v>
      </c>
      <c r="N113" s="25">
        <f>COUNTIF('حضور وانصراف'!H116:AL116,"إذن 1")</f>
        <v>0</v>
      </c>
      <c r="O113" s="25">
        <f>COUNTIF('حضور وانصراف'!H116:AL116,"إذن 2")</f>
        <v>0</v>
      </c>
      <c r="P113" s="25">
        <f>COUNTIF('حضور وانصراف'!H116:AL116,"م")</f>
        <v>0</v>
      </c>
      <c r="Q113" s="25">
        <f>COUNTIF('حضور وانصراف'!H116:AL116,"مرضى")</f>
        <v>0</v>
      </c>
      <c r="R113" s="25">
        <f t="shared" si="7"/>
        <v>1.3333333333333333</v>
      </c>
      <c r="S113" s="25">
        <f>COUNTIF('حضور وانصراف'!H116:AL116,"&gt;0")</f>
        <v>0</v>
      </c>
      <c r="T113" s="25">
        <f>SUMIF('حضور وانصراف'!H116:AL116,"&gt;0")</f>
        <v>0</v>
      </c>
      <c r="U113" s="26">
        <f t="shared" si="8"/>
        <v>0</v>
      </c>
      <c r="V113" s="25">
        <f>COUNTIF('حضور وانصراف'!H116:AL116,"&lt;0")</f>
        <v>0</v>
      </c>
      <c r="W113" s="25">
        <f>-SUMIF('حضور وانصراف'!H116:AL116,"&lt;0")</f>
        <v>0</v>
      </c>
      <c r="X113" s="26">
        <f t="shared" si="9"/>
        <v>0</v>
      </c>
      <c r="Y113" s="88">
        <f t="shared" si="10"/>
        <v>-18.666666666666664</v>
      </c>
      <c r="Z113" s="27">
        <f>'حضور وانصراف'!AP116</f>
        <v>0</v>
      </c>
      <c r="AA113" s="27">
        <f>'حضور وانصراف'!AO116</f>
        <v>0</v>
      </c>
      <c r="AB113" s="27">
        <f>'حضور وانصراف'!AQ116</f>
        <v>0</v>
      </c>
      <c r="AC113" s="27">
        <f>'حضور وانصراف'!AR116</f>
        <v>0</v>
      </c>
      <c r="AD113" s="28">
        <f t="shared" si="11"/>
        <v>9.3333333333333339</v>
      </c>
      <c r="AE113" s="27">
        <f>'حضور وانصراف'!AW116</f>
        <v>0</v>
      </c>
      <c r="AF113" s="27">
        <f>'حضور وانصراف'!AX116</f>
        <v>0</v>
      </c>
      <c r="AG113" s="27">
        <f>'حضور وانصراف'!AS116</f>
        <v>0</v>
      </c>
      <c r="AH113" s="27">
        <f>'حضور وانصراف'!AT116</f>
        <v>0</v>
      </c>
    </row>
    <row r="114" spans="1:34" ht="18.75" thickBot="1" x14ac:dyDescent="0.25">
      <c r="A114" s="24">
        <f>'حضور وانصراف'!D117</f>
        <v>102</v>
      </c>
      <c r="B114" s="24">
        <f>'حضور وانصراف'!E117</f>
        <v>244</v>
      </c>
      <c r="C114" s="24" t="str">
        <f>'حضور وانصراف'!F117</f>
        <v>اسلام وحيد ابراهيم شعبان</v>
      </c>
      <c r="D114" s="24" t="str">
        <f>'حضور وانصراف'!G117</f>
        <v>جارد</v>
      </c>
      <c r="E114" s="24">
        <f>COUNTIF('حضور وانصراف'!H117:AL117,"ح")+COUNTIF('حضور وانصراف'!H117:AL117,"&lt;0")+COUNTIF('حضور وانصراف'!H117:AL117,"&gt;0")</f>
        <v>7</v>
      </c>
      <c r="F114" s="88">
        <f t="shared" si="6"/>
        <v>-19.833333333333336</v>
      </c>
      <c r="G114" s="25">
        <f>COUNTIF('حضور وانصراف'!H117:AL117,"غ ب")</f>
        <v>0</v>
      </c>
      <c r="H114" s="25">
        <f>COUNTIF('حضور وانصراف'!H117:AL117,"إعتيادى")</f>
        <v>0</v>
      </c>
      <c r="I114" s="25">
        <f>COUNTIF('حضور وانصراف'!I117:AQ117,"1/2إعتيادى")</f>
        <v>0</v>
      </c>
      <c r="J114" s="25">
        <f>COUNTIF('حضور وانصراف'!H117:AL117,"عارضه")</f>
        <v>0</v>
      </c>
      <c r="K114" s="25">
        <f>COUNTIF('حضور وانصراف'!I117:AQ117,"1/2عارضه")</f>
        <v>0</v>
      </c>
      <c r="L114" s="25">
        <f>COUNTIF('حضور وانصراف'!H117:AL117,"بدون اجر")</f>
        <v>0</v>
      </c>
      <c r="M114" s="25">
        <f>COUNTIF('حضور وانصراف'!H117:AL117,"1/2بدون")</f>
        <v>0</v>
      </c>
      <c r="N114" s="25">
        <f>COUNTIF('حضور وانصراف'!H117:AL117,"إذن 1")</f>
        <v>0</v>
      </c>
      <c r="O114" s="25">
        <f>COUNTIF('حضور وانصراف'!H117:AL117,"إذن 2")</f>
        <v>0</v>
      </c>
      <c r="P114" s="25">
        <f>COUNTIF('حضور وانصراف'!H117:AL117,"م")</f>
        <v>0</v>
      </c>
      <c r="Q114" s="25">
        <f>COUNTIF('حضور وانصراف'!H117:AL117,"مرضى")</f>
        <v>0</v>
      </c>
      <c r="R114" s="25">
        <f t="shared" si="7"/>
        <v>1.1666666666666667</v>
      </c>
      <c r="S114" s="25">
        <f>COUNTIF('حضور وانصراف'!H117:AL117,"&gt;0")</f>
        <v>0</v>
      </c>
      <c r="T114" s="25">
        <f>SUMIF('حضور وانصراف'!H117:AL117,"&gt;0")</f>
        <v>0</v>
      </c>
      <c r="U114" s="26">
        <f t="shared" si="8"/>
        <v>0</v>
      </c>
      <c r="V114" s="25">
        <f>COUNTIF('حضور وانصراف'!H117:AL117,"&lt;0")</f>
        <v>2</v>
      </c>
      <c r="W114" s="25">
        <f>-SUMIF('حضور وانصراف'!H117:AL117,"&lt;0")</f>
        <v>105</v>
      </c>
      <c r="X114" s="26">
        <f t="shared" si="9"/>
        <v>0.21875</v>
      </c>
      <c r="Y114" s="88">
        <f t="shared" si="10"/>
        <v>-19.833333333333336</v>
      </c>
      <c r="Z114" s="27">
        <f>'حضور وانصراف'!AP117</f>
        <v>0</v>
      </c>
      <c r="AA114" s="27">
        <f>'حضور وانصراف'!AO117</f>
        <v>0</v>
      </c>
      <c r="AB114" s="27">
        <f>'حضور وانصراف'!AQ117</f>
        <v>0</v>
      </c>
      <c r="AC114" s="27">
        <f>'حضور وانصراف'!AR117</f>
        <v>0</v>
      </c>
      <c r="AD114" s="28">
        <f t="shared" si="11"/>
        <v>8.1666666666666661</v>
      </c>
      <c r="AE114" s="27">
        <f>'حضور وانصراف'!AW117</f>
        <v>0</v>
      </c>
      <c r="AF114" s="27">
        <f>'حضور وانصراف'!AX117</f>
        <v>0</v>
      </c>
      <c r="AG114" s="27">
        <f>'حضور وانصراف'!AS117</f>
        <v>0</v>
      </c>
      <c r="AH114" s="27">
        <f>'حضور وانصراف'!AT117</f>
        <v>0</v>
      </c>
    </row>
    <row r="115" spans="1:34" ht="18.75" thickBot="1" x14ac:dyDescent="0.25">
      <c r="A115" s="24">
        <f>'حضور وانصراف'!D118</f>
        <v>103</v>
      </c>
      <c r="B115" s="24">
        <f>'حضور وانصراف'!E118</f>
        <v>245</v>
      </c>
      <c r="C115" s="24" t="str">
        <f>'حضور وانصراف'!F118</f>
        <v>شاكر مبروك شاكر مبروك</v>
      </c>
      <c r="D115" s="24" t="str">
        <f>'حضور وانصراف'!G118</f>
        <v>قسم الأمن</v>
      </c>
      <c r="E115" s="24">
        <f>COUNTIF('حضور وانصراف'!H118:AL118,"ح")+COUNTIF('حضور وانصراف'!H118:AL118,"&lt;0")+COUNTIF('حضور وانصراف'!H118:AL118,"&gt;0")</f>
        <v>8</v>
      </c>
      <c r="F115" s="88">
        <f t="shared" si="6"/>
        <v>-18.666666666666664</v>
      </c>
      <c r="G115" s="25">
        <f>COUNTIF('حضور وانصراف'!H118:AL118,"غ ب")</f>
        <v>0</v>
      </c>
      <c r="H115" s="25">
        <f>COUNTIF('حضور وانصراف'!H118:AL118,"إعتيادى")</f>
        <v>0</v>
      </c>
      <c r="I115" s="25">
        <f>COUNTIF('حضور وانصراف'!I118:AQ118,"1/2إعتيادى")</f>
        <v>0</v>
      </c>
      <c r="J115" s="25">
        <f>COUNTIF('حضور وانصراف'!H118:AL118,"عارضه")</f>
        <v>0</v>
      </c>
      <c r="K115" s="25">
        <f>COUNTIF('حضور وانصراف'!I118:AQ118,"1/2عارضه")</f>
        <v>0</v>
      </c>
      <c r="L115" s="25">
        <f>COUNTIF('حضور وانصراف'!H118:AL118,"بدون اجر")</f>
        <v>0</v>
      </c>
      <c r="M115" s="25">
        <f>COUNTIF('حضور وانصراف'!H118:AL118,"1/2بدون")</f>
        <v>0</v>
      </c>
      <c r="N115" s="25">
        <f>COUNTIF('حضور وانصراف'!H118:AL118,"إذن 1")</f>
        <v>0</v>
      </c>
      <c r="O115" s="25">
        <f>COUNTIF('حضور وانصراف'!H118:AL118,"إذن 2")</f>
        <v>0</v>
      </c>
      <c r="P115" s="25">
        <f>COUNTIF('حضور وانصراف'!H118:AL118,"م")</f>
        <v>0</v>
      </c>
      <c r="Q115" s="25">
        <f>COUNTIF('حضور وانصراف'!H118:AL118,"مرضى")</f>
        <v>0</v>
      </c>
      <c r="R115" s="25">
        <f t="shared" si="7"/>
        <v>1.3333333333333333</v>
      </c>
      <c r="S115" s="25">
        <f>COUNTIF('حضور وانصراف'!H118:AL118,"&gt;0")</f>
        <v>0</v>
      </c>
      <c r="T115" s="25">
        <f>SUMIF('حضور وانصراف'!H118:AL118,"&gt;0")</f>
        <v>0</v>
      </c>
      <c r="U115" s="26">
        <f t="shared" si="8"/>
        <v>0</v>
      </c>
      <c r="V115" s="25">
        <f>COUNTIF('حضور وانصراف'!H118:AL118,"&lt;0")</f>
        <v>0</v>
      </c>
      <c r="W115" s="25">
        <f>-SUMIF('حضور وانصراف'!H118:AL118,"&lt;0")</f>
        <v>0</v>
      </c>
      <c r="X115" s="26">
        <f t="shared" si="9"/>
        <v>0</v>
      </c>
      <c r="Y115" s="88">
        <f t="shared" si="10"/>
        <v>-18.666666666666664</v>
      </c>
      <c r="Z115" s="27">
        <f>'حضور وانصراف'!AP118</f>
        <v>0</v>
      </c>
      <c r="AA115" s="27">
        <f>'حضور وانصراف'!AO118</f>
        <v>0</v>
      </c>
      <c r="AB115" s="27">
        <f>'حضور وانصراف'!AQ118</f>
        <v>0</v>
      </c>
      <c r="AC115" s="27">
        <f>'حضور وانصراف'!AR118</f>
        <v>0</v>
      </c>
      <c r="AD115" s="28">
        <f t="shared" si="11"/>
        <v>9.3333333333333339</v>
      </c>
      <c r="AE115" s="27">
        <f>'حضور وانصراف'!AW118</f>
        <v>0</v>
      </c>
      <c r="AF115" s="27">
        <f>'حضور وانصراف'!AX118</f>
        <v>0</v>
      </c>
      <c r="AG115" s="27">
        <f>'حضور وانصراف'!AS118</f>
        <v>0</v>
      </c>
      <c r="AH115" s="27">
        <f>'حضور وانصراف'!AT118</f>
        <v>0</v>
      </c>
    </row>
    <row r="116" spans="1:34" ht="18.75" thickBot="1" x14ac:dyDescent="0.25">
      <c r="A116" s="24">
        <f>'حضور وانصراف'!D119</f>
        <v>104</v>
      </c>
      <c r="B116" s="24">
        <f>'حضور وانصراف'!E119</f>
        <v>246</v>
      </c>
      <c r="C116" s="24" t="str">
        <f>'حضور وانصراف'!F119</f>
        <v>صبرى عبدالمنعم الصاوى عبدالمنعم</v>
      </c>
      <c r="D116" s="24" t="str">
        <f>'حضور وانصراف'!G119</f>
        <v>قسم الأمن</v>
      </c>
      <c r="E116" s="24">
        <f>COUNTIF('حضور وانصراف'!H119:AL119,"ح")+COUNTIF('حضور وانصراف'!H119:AL119,"&lt;0")+COUNTIF('حضور وانصراف'!H119:AL119,"&gt;0")</f>
        <v>9</v>
      </c>
      <c r="F116" s="88">
        <f t="shared" si="6"/>
        <v>-17.5</v>
      </c>
      <c r="G116" s="25">
        <f>COUNTIF('حضور وانصراف'!H119:AL119,"غ ب")</f>
        <v>0</v>
      </c>
      <c r="H116" s="25">
        <f>COUNTIF('حضور وانصراف'!H119:AL119,"إعتيادى")</f>
        <v>0</v>
      </c>
      <c r="I116" s="25">
        <f>COUNTIF('حضور وانصراف'!I119:AQ119,"1/2إعتيادى")</f>
        <v>0</v>
      </c>
      <c r="J116" s="25">
        <f>COUNTIF('حضور وانصراف'!H119:AL119,"عارضه")</f>
        <v>0</v>
      </c>
      <c r="K116" s="25">
        <f>COUNTIF('حضور وانصراف'!I119:AQ119,"1/2عارضه")</f>
        <v>0</v>
      </c>
      <c r="L116" s="25">
        <f>COUNTIF('حضور وانصراف'!H119:AL119,"بدون اجر")</f>
        <v>0</v>
      </c>
      <c r="M116" s="25">
        <f>COUNTIF('حضور وانصراف'!H119:AL119,"1/2بدون")</f>
        <v>0</v>
      </c>
      <c r="N116" s="25">
        <f>COUNTIF('حضور وانصراف'!H119:AL119,"إذن 1")</f>
        <v>0</v>
      </c>
      <c r="O116" s="25">
        <f>COUNTIF('حضور وانصراف'!H119:AL119,"إذن 2")</f>
        <v>0</v>
      </c>
      <c r="P116" s="25">
        <f>COUNTIF('حضور وانصراف'!H119:AL119,"م")</f>
        <v>0</v>
      </c>
      <c r="Q116" s="25">
        <f>COUNTIF('حضور وانصراف'!H119:AL119,"مرضى")</f>
        <v>0</v>
      </c>
      <c r="R116" s="25">
        <f t="shared" si="7"/>
        <v>1.5</v>
      </c>
      <c r="S116" s="25">
        <f>COUNTIF('حضور وانصراف'!H119:AL119,"&gt;0")</f>
        <v>0</v>
      </c>
      <c r="T116" s="25">
        <f>SUMIF('حضور وانصراف'!H119:AL119,"&gt;0")</f>
        <v>0</v>
      </c>
      <c r="U116" s="26">
        <f t="shared" si="8"/>
        <v>0</v>
      </c>
      <c r="V116" s="25">
        <f>COUNTIF('حضور وانصراف'!H119:AL119,"&lt;0")</f>
        <v>0</v>
      </c>
      <c r="W116" s="25">
        <f>-SUMIF('حضور وانصراف'!H119:AL119,"&lt;0")</f>
        <v>0</v>
      </c>
      <c r="X116" s="26">
        <f t="shared" si="9"/>
        <v>0</v>
      </c>
      <c r="Y116" s="88">
        <f t="shared" si="10"/>
        <v>-17.5</v>
      </c>
      <c r="Z116" s="27">
        <f>'حضور وانصراف'!AP119</f>
        <v>0</v>
      </c>
      <c r="AA116" s="27">
        <f>'حضور وانصراف'!AO119</f>
        <v>0</v>
      </c>
      <c r="AB116" s="27">
        <f>'حضور وانصراف'!AQ119</f>
        <v>0</v>
      </c>
      <c r="AC116" s="27">
        <f>'حضور وانصراف'!AR119</f>
        <v>0</v>
      </c>
      <c r="AD116" s="28">
        <f t="shared" si="11"/>
        <v>10.5</v>
      </c>
      <c r="AE116" s="27">
        <f>'حضور وانصراف'!AW119</f>
        <v>0</v>
      </c>
      <c r="AF116" s="27">
        <f>'حضور وانصراف'!AX119</f>
        <v>0</v>
      </c>
      <c r="AG116" s="27">
        <f>'حضور وانصراف'!AS119</f>
        <v>0</v>
      </c>
      <c r="AH116" s="27">
        <f>'حضور وانصراف'!AT119</f>
        <v>0</v>
      </c>
    </row>
    <row r="117" spans="1:34" ht="18.75" thickBot="1" x14ac:dyDescent="0.25">
      <c r="A117" s="24">
        <f>'حضور وانصراف'!D120</f>
        <v>105</v>
      </c>
      <c r="B117" s="24">
        <f>'حضور وانصراف'!E120</f>
        <v>425</v>
      </c>
      <c r="C117" s="24" t="str">
        <f>'حضور وانصراف'!F120</f>
        <v xml:space="preserve">احمد سيد محمود محسب </v>
      </c>
      <c r="D117" s="24" t="str">
        <f>'حضور وانصراف'!G120</f>
        <v>قسم الأمن</v>
      </c>
      <c r="E117" s="24">
        <f>COUNTIF('حضور وانصراف'!H120:AL120,"ح")+COUNTIF('حضور وانصراف'!H120:AL120,"&lt;0")+COUNTIF('حضور وانصراف'!H120:AL120,"&gt;0")</f>
        <v>8</v>
      </c>
      <c r="F117" s="88">
        <f t="shared" si="6"/>
        <v>-18.666666666666664</v>
      </c>
      <c r="G117" s="25">
        <f>COUNTIF('حضور وانصراف'!H120:AL120,"غ ب")</f>
        <v>0</v>
      </c>
      <c r="H117" s="25">
        <f>COUNTIF('حضور وانصراف'!H120:AL120,"إعتيادى")</f>
        <v>0</v>
      </c>
      <c r="I117" s="25">
        <f>COUNTIF('حضور وانصراف'!I120:AQ120,"1/2إعتيادى")</f>
        <v>0</v>
      </c>
      <c r="J117" s="25">
        <f>COUNTIF('حضور وانصراف'!H120:AL120,"عارضه")</f>
        <v>0</v>
      </c>
      <c r="K117" s="25">
        <f>COUNTIF('حضور وانصراف'!I120:AQ120,"1/2عارضه")</f>
        <v>0</v>
      </c>
      <c r="L117" s="25">
        <f>COUNTIF('حضور وانصراف'!H120:AL120,"بدون اجر")</f>
        <v>0</v>
      </c>
      <c r="M117" s="25">
        <f>COUNTIF('حضور وانصراف'!H120:AL120,"1/2بدون")</f>
        <v>0</v>
      </c>
      <c r="N117" s="25">
        <f>COUNTIF('حضور وانصراف'!H120:AL120,"إذن 1")</f>
        <v>0</v>
      </c>
      <c r="O117" s="25">
        <f>COUNTIF('حضور وانصراف'!H120:AL120,"إذن 2")</f>
        <v>0</v>
      </c>
      <c r="P117" s="25">
        <f>COUNTIF('حضور وانصراف'!H120:AL120,"م")</f>
        <v>0</v>
      </c>
      <c r="Q117" s="25">
        <f>COUNTIF('حضور وانصراف'!H120:AL120,"مرضى")</f>
        <v>0</v>
      </c>
      <c r="R117" s="25">
        <f t="shared" si="7"/>
        <v>1.3333333333333333</v>
      </c>
      <c r="S117" s="25">
        <f>COUNTIF('حضور وانصراف'!H120:AL120,"&gt;0")</f>
        <v>0</v>
      </c>
      <c r="T117" s="25">
        <f>SUMIF('حضور وانصراف'!H120:AL120,"&gt;0")</f>
        <v>0</v>
      </c>
      <c r="U117" s="26">
        <f t="shared" si="8"/>
        <v>0</v>
      </c>
      <c r="V117" s="25">
        <f>COUNTIF('حضور وانصراف'!H120:AL120,"&lt;0")</f>
        <v>0</v>
      </c>
      <c r="W117" s="25">
        <f>-SUMIF('حضور وانصراف'!H120:AL120,"&lt;0")</f>
        <v>0</v>
      </c>
      <c r="X117" s="26">
        <f t="shared" si="9"/>
        <v>0</v>
      </c>
      <c r="Y117" s="88">
        <f t="shared" si="10"/>
        <v>-18.666666666666664</v>
      </c>
      <c r="Z117" s="27">
        <f>'حضور وانصراف'!AP120</f>
        <v>0</v>
      </c>
      <c r="AA117" s="27">
        <f>'حضور وانصراف'!AO120</f>
        <v>0</v>
      </c>
      <c r="AB117" s="27">
        <f>'حضور وانصراف'!AQ120</f>
        <v>0</v>
      </c>
      <c r="AC117" s="27">
        <f>'حضور وانصراف'!AR120</f>
        <v>0</v>
      </c>
      <c r="AD117" s="28">
        <f t="shared" si="11"/>
        <v>9.3333333333333339</v>
      </c>
      <c r="AE117" s="27">
        <f>'حضور وانصراف'!AW120</f>
        <v>0</v>
      </c>
      <c r="AF117" s="27">
        <f>'حضور وانصراف'!AX120</f>
        <v>0</v>
      </c>
      <c r="AG117" s="27">
        <f>'حضور وانصراف'!AS120</f>
        <v>0</v>
      </c>
      <c r="AH117" s="27">
        <f>'حضور وانصراف'!AT120</f>
        <v>0</v>
      </c>
    </row>
    <row r="118" spans="1:34" ht="18.75" thickBot="1" x14ac:dyDescent="0.25">
      <c r="A118" s="24">
        <f>'حضور وانصراف'!D121</f>
        <v>106</v>
      </c>
      <c r="B118" s="24">
        <f>'حضور وانصراف'!E121</f>
        <v>288</v>
      </c>
      <c r="C118" s="24" t="str">
        <f>'حضور وانصراف'!F121</f>
        <v>ايهاب السيد محمد مرسى</v>
      </c>
      <c r="D118" s="24" t="str">
        <f>'حضور وانصراف'!G121</f>
        <v>قسم الأمن</v>
      </c>
      <c r="E118" s="24">
        <f>COUNTIF('حضور وانصراف'!H121:AL121,"ح")+COUNTIF('حضور وانصراف'!H121:AL121,"&lt;0")+COUNTIF('حضور وانصراف'!H121:AL121,"&gt;0")</f>
        <v>10</v>
      </c>
      <c r="F118" s="88">
        <f t="shared" si="6"/>
        <v>-16.333333333333336</v>
      </c>
      <c r="G118" s="25">
        <f>COUNTIF('حضور وانصراف'!H121:AL121,"غ ب")</f>
        <v>0</v>
      </c>
      <c r="H118" s="25">
        <f>COUNTIF('حضور وانصراف'!H121:AL121,"إعتيادى")</f>
        <v>0</v>
      </c>
      <c r="I118" s="25">
        <f>COUNTIF('حضور وانصراف'!I121:AQ121,"1/2إعتيادى")</f>
        <v>0</v>
      </c>
      <c r="J118" s="25">
        <f>COUNTIF('حضور وانصراف'!H121:AL121,"عارضه")</f>
        <v>0</v>
      </c>
      <c r="K118" s="25">
        <f>COUNTIF('حضور وانصراف'!I121:AQ121,"1/2عارضه")</f>
        <v>0</v>
      </c>
      <c r="L118" s="25">
        <f>COUNTIF('حضور وانصراف'!H121:AL121,"بدون اجر")</f>
        <v>0</v>
      </c>
      <c r="M118" s="25">
        <f>COUNTIF('حضور وانصراف'!H121:AL121,"1/2بدون")</f>
        <v>0</v>
      </c>
      <c r="N118" s="25">
        <f>COUNTIF('حضور وانصراف'!H121:AL121,"إذن 1")</f>
        <v>0</v>
      </c>
      <c r="O118" s="25">
        <f>COUNTIF('حضور وانصراف'!H121:AL121,"إذن 2")</f>
        <v>0</v>
      </c>
      <c r="P118" s="25">
        <f>COUNTIF('حضور وانصراف'!H121:AL121,"م")</f>
        <v>0</v>
      </c>
      <c r="Q118" s="25">
        <f>COUNTIF('حضور وانصراف'!H121:AL121,"مرضى")</f>
        <v>0</v>
      </c>
      <c r="R118" s="25">
        <f t="shared" si="7"/>
        <v>1.6666666666666667</v>
      </c>
      <c r="S118" s="25">
        <f>COUNTIF('حضور وانصراف'!H121:AL121,"&gt;0")</f>
        <v>1</v>
      </c>
      <c r="T118" s="25">
        <f>SUMIF('حضور وانصراف'!H121:AL121,"&gt;0")</f>
        <v>120</v>
      </c>
      <c r="U118" s="26">
        <f t="shared" si="8"/>
        <v>0.25</v>
      </c>
      <c r="V118" s="25">
        <f>COUNTIF('حضور وانصراف'!H121:AL121,"&lt;0")</f>
        <v>0</v>
      </c>
      <c r="W118" s="25">
        <f>-SUMIF('حضور وانصراف'!H121:AL121,"&lt;0")</f>
        <v>0</v>
      </c>
      <c r="X118" s="26">
        <f t="shared" si="9"/>
        <v>0</v>
      </c>
      <c r="Y118" s="88">
        <f t="shared" si="10"/>
        <v>-16.333333333333336</v>
      </c>
      <c r="Z118" s="27">
        <f>'حضور وانصراف'!AP121</f>
        <v>0</v>
      </c>
      <c r="AA118" s="27">
        <f>'حضور وانصراف'!AO121</f>
        <v>0</v>
      </c>
      <c r="AB118" s="27">
        <f>'حضور وانصراف'!AQ121</f>
        <v>0</v>
      </c>
      <c r="AC118" s="27">
        <f>'حضور وانصراف'!AR121</f>
        <v>0</v>
      </c>
      <c r="AD118" s="28">
        <f t="shared" si="11"/>
        <v>11.916666666666666</v>
      </c>
      <c r="AE118" s="27">
        <f>'حضور وانصراف'!AW121</f>
        <v>0</v>
      </c>
      <c r="AF118" s="27">
        <f>'حضور وانصراف'!AX121</f>
        <v>0</v>
      </c>
      <c r="AG118" s="27">
        <f>'حضور وانصراف'!AS121</f>
        <v>0</v>
      </c>
      <c r="AH118" s="27">
        <f>'حضور وانصراف'!AT121</f>
        <v>0</v>
      </c>
    </row>
    <row r="119" spans="1:34" ht="18.75" thickBot="1" x14ac:dyDescent="0.25">
      <c r="A119" s="24">
        <f>'حضور وانصراف'!D122</f>
        <v>107</v>
      </c>
      <c r="B119" s="24">
        <f>'حضور وانصراف'!E122</f>
        <v>243</v>
      </c>
      <c r="C119" s="24" t="str">
        <f>'حضور وانصراف'!F122</f>
        <v>مصطفى محمود ذكى غريب</v>
      </c>
      <c r="D119" s="24" t="str">
        <f>'حضور وانصراف'!G122</f>
        <v>عامل انتاج</v>
      </c>
      <c r="E119" s="24">
        <f>COUNTIF('حضور وانصراف'!H122:AL122,"ح")+COUNTIF('حضور وانصراف'!H122:AL122,"&lt;0")+COUNTIF('حضور وانصراف'!H122:AL122,"&gt;0")</f>
        <v>10</v>
      </c>
      <c r="F119" s="88">
        <f t="shared" si="6"/>
        <v>-16.333333333333336</v>
      </c>
      <c r="G119" s="25">
        <f>COUNTIF('حضور وانصراف'!H122:AL122,"غ ب")</f>
        <v>0</v>
      </c>
      <c r="H119" s="25">
        <f>COUNTIF('حضور وانصراف'!H122:AL122,"إعتيادى")</f>
        <v>0</v>
      </c>
      <c r="I119" s="25">
        <f>COUNTIF('حضور وانصراف'!I122:AQ122,"1/2إعتيادى")</f>
        <v>0</v>
      </c>
      <c r="J119" s="25">
        <f>COUNTIF('حضور وانصراف'!H122:AL122,"عارضه")</f>
        <v>0</v>
      </c>
      <c r="K119" s="25">
        <f>COUNTIF('حضور وانصراف'!I122:AQ122,"1/2عارضه")</f>
        <v>0</v>
      </c>
      <c r="L119" s="25">
        <f>COUNTIF('حضور وانصراف'!H122:AL122,"بدون اجر")</f>
        <v>0</v>
      </c>
      <c r="M119" s="25">
        <f>COUNTIF('حضور وانصراف'!H122:AL122,"1/2بدون")</f>
        <v>0</v>
      </c>
      <c r="N119" s="25">
        <f>COUNTIF('حضور وانصراف'!H122:AL122,"إذن 1")</f>
        <v>0</v>
      </c>
      <c r="O119" s="25">
        <f>COUNTIF('حضور وانصراف'!H122:AL122,"إذن 2")</f>
        <v>0</v>
      </c>
      <c r="P119" s="25">
        <f>COUNTIF('حضور وانصراف'!H122:AL122,"م")</f>
        <v>0</v>
      </c>
      <c r="Q119" s="25">
        <f>COUNTIF('حضور وانصراف'!H122:AL122,"مرضى")</f>
        <v>0</v>
      </c>
      <c r="R119" s="25">
        <f t="shared" si="7"/>
        <v>1.6666666666666667</v>
      </c>
      <c r="S119" s="25">
        <f>COUNTIF('حضور وانصراف'!H122:AL122,"&gt;0")</f>
        <v>0</v>
      </c>
      <c r="T119" s="25">
        <f>SUMIF('حضور وانصراف'!H122:AL122,"&gt;0")</f>
        <v>0</v>
      </c>
      <c r="U119" s="26">
        <f t="shared" si="8"/>
        <v>0</v>
      </c>
      <c r="V119" s="25">
        <f>COUNTIF('حضور وانصراف'!H122:AL122,"&lt;0")</f>
        <v>0</v>
      </c>
      <c r="W119" s="25">
        <f>-SUMIF('حضور وانصراف'!H122:AL122,"&lt;0")</f>
        <v>0</v>
      </c>
      <c r="X119" s="26">
        <f t="shared" si="9"/>
        <v>0</v>
      </c>
      <c r="Y119" s="88">
        <f t="shared" si="10"/>
        <v>-16.333333333333336</v>
      </c>
      <c r="Z119" s="27">
        <f>'حضور وانصراف'!AP122</f>
        <v>0</v>
      </c>
      <c r="AA119" s="27">
        <f>'حضور وانصراف'!AO122</f>
        <v>0</v>
      </c>
      <c r="AB119" s="27">
        <f>'حضور وانصراف'!AQ122</f>
        <v>0</v>
      </c>
      <c r="AC119" s="27">
        <f>'حضور وانصراف'!AR122</f>
        <v>0</v>
      </c>
      <c r="AD119" s="28">
        <f t="shared" si="11"/>
        <v>11.666666666666666</v>
      </c>
      <c r="AE119" s="27">
        <f>'حضور وانصراف'!AW122</f>
        <v>0</v>
      </c>
      <c r="AF119" s="27">
        <f>'حضور وانصراف'!AX122</f>
        <v>0</v>
      </c>
      <c r="AG119" s="27">
        <f>'حضور وانصراف'!AS122</f>
        <v>0</v>
      </c>
      <c r="AH119" s="27">
        <f>'حضور وانصراف'!AT122</f>
        <v>0</v>
      </c>
    </row>
    <row r="120" spans="1:34" ht="18.75" thickBot="1" x14ac:dyDescent="0.25">
      <c r="A120" s="24">
        <f>'حضور وانصراف'!D123</f>
        <v>108</v>
      </c>
      <c r="B120" s="24">
        <f>'حضور وانصراف'!E123</f>
        <v>264</v>
      </c>
      <c r="C120" s="24" t="str">
        <f>'حضور وانصراف'!F123</f>
        <v>احمد فوزى محمد عبود عطوى</v>
      </c>
      <c r="D120" s="24" t="str">
        <f>'حضور وانصراف'!G123</f>
        <v>مشرف قسم الحقن</v>
      </c>
      <c r="E120" s="24">
        <f>COUNTIF('حضور وانصراف'!H123:AL123,"ح")+COUNTIF('حضور وانصراف'!H123:AL123,"&lt;0")+COUNTIF('حضور وانصراف'!H123:AL123,"&gt;0")</f>
        <v>9</v>
      </c>
      <c r="F120" s="88">
        <f t="shared" si="6"/>
        <v>-17.5</v>
      </c>
      <c r="G120" s="25">
        <f>COUNTIF('حضور وانصراف'!H123:AL123,"غ ب")</f>
        <v>0</v>
      </c>
      <c r="H120" s="25">
        <f>COUNTIF('حضور وانصراف'!H123:AL123,"إعتيادى")</f>
        <v>0</v>
      </c>
      <c r="I120" s="25">
        <f>COUNTIF('حضور وانصراف'!I123:AQ123,"1/2إعتيادى")</f>
        <v>0</v>
      </c>
      <c r="J120" s="25">
        <f>COUNTIF('حضور وانصراف'!H123:AL123,"عارضه")</f>
        <v>0</v>
      </c>
      <c r="K120" s="25">
        <f>COUNTIF('حضور وانصراف'!I123:AQ123,"1/2عارضه")</f>
        <v>0</v>
      </c>
      <c r="L120" s="25">
        <f>COUNTIF('حضور وانصراف'!H123:AL123,"بدون اجر")</f>
        <v>0</v>
      </c>
      <c r="M120" s="25">
        <f>COUNTIF('حضور وانصراف'!H123:AL123,"1/2بدون")</f>
        <v>0</v>
      </c>
      <c r="N120" s="25">
        <f>COUNTIF('حضور وانصراف'!H123:AL123,"إذن 1")</f>
        <v>0</v>
      </c>
      <c r="O120" s="25">
        <f>COUNTIF('حضور وانصراف'!H123:AL123,"إذن 2")</f>
        <v>0</v>
      </c>
      <c r="P120" s="25">
        <f>COUNTIF('حضور وانصراف'!H123:AL123,"م")</f>
        <v>0</v>
      </c>
      <c r="Q120" s="25">
        <f>COUNTIF('حضور وانصراف'!H123:AL123,"مرضى")</f>
        <v>0</v>
      </c>
      <c r="R120" s="25">
        <f t="shared" si="7"/>
        <v>1.5</v>
      </c>
      <c r="S120" s="25">
        <f>COUNTIF('حضور وانصراف'!H123:AL123,"&gt;0")</f>
        <v>6</v>
      </c>
      <c r="T120" s="25">
        <f>SUMIF('حضور وانصراف'!H123:AL123,"&gt;0")</f>
        <v>1050</v>
      </c>
      <c r="U120" s="26">
        <f t="shared" si="8"/>
        <v>2.1875</v>
      </c>
      <c r="V120" s="25">
        <f>COUNTIF('حضور وانصراف'!H123:AL123,"&lt;0")</f>
        <v>0</v>
      </c>
      <c r="W120" s="25">
        <f>-SUMIF('حضور وانصراف'!H123:AL123,"&lt;0")</f>
        <v>0</v>
      </c>
      <c r="X120" s="26">
        <f t="shared" si="9"/>
        <v>0</v>
      </c>
      <c r="Y120" s="88">
        <f t="shared" si="10"/>
        <v>-17.5</v>
      </c>
      <c r="Z120" s="27">
        <f>'حضور وانصراف'!AP123</f>
        <v>0</v>
      </c>
      <c r="AA120" s="27">
        <f>'حضور وانصراف'!AO123</f>
        <v>0</v>
      </c>
      <c r="AB120" s="27">
        <f>'حضور وانصراف'!AQ123</f>
        <v>0</v>
      </c>
      <c r="AC120" s="27">
        <f>'حضور وانصراف'!AR123</f>
        <v>0</v>
      </c>
      <c r="AD120" s="28">
        <f t="shared" si="11"/>
        <v>12.6875</v>
      </c>
      <c r="AE120" s="27">
        <f>'حضور وانصراف'!AW123</f>
        <v>0</v>
      </c>
      <c r="AF120" s="27">
        <f>'حضور وانصراف'!AX123</f>
        <v>0</v>
      </c>
      <c r="AG120" s="27">
        <f>'حضور وانصراف'!AS123</f>
        <v>0</v>
      </c>
      <c r="AH120" s="27">
        <f>'حضور وانصراف'!AT123</f>
        <v>0</v>
      </c>
    </row>
    <row r="121" spans="1:34" ht="18.75" thickBot="1" x14ac:dyDescent="0.25">
      <c r="A121" s="24">
        <f>'حضور وانصراف'!D124</f>
        <v>109</v>
      </c>
      <c r="B121" s="24">
        <f>'حضور وانصراف'!E124</f>
        <v>265</v>
      </c>
      <c r="C121" s="24" t="str">
        <f>'حضور وانصراف'!F124</f>
        <v>محمد عامر محمد حسن عبدالحى</v>
      </c>
      <c r="D121" s="24" t="str">
        <f>'حضور وانصراف'!G124</f>
        <v>مساعد مشرف قسم الحقن</v>
      </c>
      <c r="E121" s="24">
        <f>COUNTIF('حضور وانصراف'!H124:AL124,"ح")+COUNTIF('حضور وانصراف'!H124:AL124,"&lt;0")+COUNTIF('حضور وانصراف'!H124:AL124,"&gt;0")</f>
        <v>9</v>
      </c>
      <c r="F121" s="88">
        <f t="shared" si="6"/>
        <v>-17.5</v>
      </c>
      <c r="G121" s="25">
        <f>COUNTIF('حضور وانصراف'!H124:AL124,"غ ب")</f>
        <v>0</v>
      </c>
      <c r="H121" s="25">
        <f>COUNTIF('حضور وانصراف'!H124:AL124,"إعتيادى")</f>
        <v>0</v>
      </c>
      <c r="I121" s="25">
        <f>COUNTIF('حضور وانصراف'!I124:AQ124,"1/2إعتيادى")</f>
        <v>0</v>
      </c>
      <c r="J121" s="25">
        <f>COUNTIF('حضور وانصراف'!H124:AL124,"عارضه")</f>
        <v>0</v>
      </c>
      <c r="K121" s="25">
        <f>COUNTIF('حضور وانصراف'!I124:AQ124,"1/2عارضه")</f>
        <v>0</v>
      </c>
      <c r="L121" s="25">
        <f>COUNTIF('حضور وانصراف'!H124:AL124,"بدون اجر")</f>
        <v>0</v>
      </c>
      <c r="M121" s="25">
        <f>COUNTIF('حضور وانصراف'!H124:AL124,"1/2بدون")</f>
        <v>0</v>
      </c>
      <c r="N121" s="25">
        <f>COUNTIF('حضور وانصراف'!H124:AL124,"إذن 1")</f>
        <v>0</v>
      </c>
      <c r="O121" s="25">
        <f>COUNTIF('حضور وانصراف'!H124:AL124,"إذن 2")</f>
        <v>0</v>
      </c>
      <c r="P121" s="25">
        <f>COUNTIF('حضور وانصراف'!H124:AL124,"م")</f>
        <v>0</v>
      </c>
      <c r="Q121" s="25">
        <f>COUNTIF('حضور وانصراف'!H124:AL124,"مرضى")</f>
        <v>0</v>
      </c>
      <c r="R121" s="25">
        <f t="shared" si="7"/>
        <v>1.5</v>
      </c>
      <c r="S121" s="25">
        <f>COUNTIF('حضور وانصراف'!H124:AL124,"&gt;0")</f>
        <v>8</v>
      </c>
      <c r="T121" s="25">
        <f>SUMIF('حضور وانصراف'!H124:AL124,"&gt;0")</f>
        <v>1510</v>
      </c>
      <c r="U121" s="26">
        <f t="shared" si="8"/>
        <v>3.1458333333333335</v>
      </c>
      <c r="V121" s="25">
        <f>COUNTIF('حضور وانصراف'!H124:AL124,"&lt;0")</f>
        <v>1</v>
      </c>
      <c r="W121" s="25">
        <f>-SUMIF('حضور وانصراف'!H124:AL124,"&lt;0")</f>
        <v>90</v>
      </c>
      <c r="X121" s="26">
        <f t="shared" si="9"/>
        <v>0.1875</v>
      </c>
      <c r="Y121" s="88">
        <f t="shared" si="10"/>
        <v>-17.5</v>
      </c>
      <c r="Z121" s="27">
        <f>'حضور وانصراف'!AP124</f>
        <v>0</v>
      </c>
      <c r="AA121" s="27">
        <f>'حضور وانصراف'!AO124</f>
        <v>0</v>
      </c>
      <c r="AB121" s="27">
        <f>'حضور وانصراف'!AQ124</f>
        <v>0</v>
      </c>
      <c r="AC121" s="27">
        <f>'حضور وانصراف'!AR124</f>
        <v>0</v>
      </c>
      <c r="AD121" s="28">
        <f t="shared" si="11"/>
        <v>13.645833333333334</v>
      </c>
      <c r="AE121" s="27">
        <f>'حضور وانصراف'!AW124</f>
        <v>0</v>
      </c>
      <c r="AF121" s="27">
        <f>'حضور وانصراف'!AX124</f>
        <v>0</v>
      </c>
      <c r="AG121" s="27">
        <f>'حضور وانصراف'!AS124</f>
        <v>0</v>
      </c>
      <c r="AH121" s="27">
        <f>'حضور وانصراف'!AT124</f>
        <v>0</v>
      </c>
    </row>
    <row r="122" spans="1:34" ht="18.75" thickBot="1" x14ac:dyDescent="0.25">
      <c r="A122" s="24">
        <f>'حضور وانصراف'!D125</f>
        <v>110</v>
      </c>
      <c r="B122" s="24">
        <f>'حضور وانصراف'!E125</f>
        <v>546</v>
      </c>
      <c r="C122" s="24" t="str">
        <f>'حضور وانصراف'!F125</f>
        <v>صبرى يحيي عبدالحفيظ عبدالمهيمن</v>
      </c>
      <c r="D122" s="24" t="str">
        <f>'حضور وانصراف'!G125</f>
        <v>مساعد مشرف قسم الحقن</v>
      </c>
      <c r="E122" s="24">
        <f>COUNTIF('حضور وانصراف'!H125:AL125,"ح")+COUNTIF('حضور وانصراف'!H125:AL125,"&lt;0")+COUNTIF('حضور وانصراف'!H125:AL125,"&gt;0")</f>
        <v>8</v>
      </c>
      <c r="F122" s="88">
        <f t="shared" si="6"/>
        <v>-18.666666666666664</v>
      </c>
      <c r="G122" s="25">
        <f>COUNTIF('حضور وانصراف'!H125:AL125,"غ ب")</f>
        <v>0</v>
      </c>
      <c r="H122" s="25">
        <f>COUNTIF('حضور وانصراف'!H125:AL125,"إعتيادى")</f>
        <v>0</v>
      </c>
      <c r="I122" s="25">
        <f>COUNTIF('حضور وانصراف'!I125:AQ125,"1/2إعتيادى")</f>
        <v>0</v>
      </c>
      <c r="J122" s="25">
        <f>COUNTIF('حضور وانصراف'!H125:AL125,"عارضه")</f>
        <v>0</v>
      </c>
      <c r="K122" s="25">
        <f>COUNTIF('حضور وانصراف'!I125:AQ125,"1/2عارضه")</f>
        <v>0</v>
      </c>
      <c r="L122" s="25">
        <f>COUNTIF('حضور وانصراف'!H125:AL125,"بدون اجر")</f>
        <v>0</v>
      </c>
      <c r="M122" s="25">
        <f>COUNTIF('حضور وانصراف'!H125:AL125,"1/2بدون")</f>
        <v>0</v>
      </c>
      <c r="N122" s="25">
        <f>COUNTIF('حضور وانصراف'!H125:AL125,"إذن 1")</f>
        <v>0</v>
      </c>
      <c r="O122" s="25">
        <f>COUNTIF('حضور وانصراف'!H125:AL125,"إذن 2")</f>
        <v>0</v>
      </c>
      <c r="P122" s="25">
        <f>COUNTIF('حضور وانصراف'!H125:AL125,"م")</f>
        <v>0</v>
      </c>
      <c r="Q122" s="25">
        <f>COUNTIF('حضور وانصراف'!H125:AL125,"مرضى")</f>
        <v>0</v>
      </c>
      <c r="R122" s="25">
        <f t="shared" si="7"/>
        <v>1.3333333333333333</v>
      </c>
      <c r="S122" s="25">
        <f>COUNTIF('حضور وانصراف'!H125:AL125,"&gt;0")</f>
        <v>0</v>
      </c>
      <c r="T122" s="25">
        <f>SUMIF('حضور وانصراف'!H125:AL125,"&gt;0")</f>
        <v>0</v>
      </c>
      <c r="U122" s="26">
        <f t="shared" si="8"/>
        <v>0</v>
      </c>
      <c r="V122" s="25">
        <f>COUNTIF('حضور وانصراف'!H125:AL125,"&lt;0")</f>
        <v>1</v>
      </c>
      <c r="W122" s="25">
        <f>-SUMIF('حضور وانصراف'!H125:AL125,"&lt;0")</f>
        <v>120</v>
      </c>
      <c r="X122" s="26">
        <f t="shared" si="9"/>
        <v>0.25</v>
      </c>
      <c r="Y122" s="88">
        <f t="shared" si="10"/>
        <v>-18.666666666666664</v>
      </c>
      <c r="Z122" s="27">
        <f>'حضور وانصراف'!AP125</f>
        <v>0</v>
      </c>
      <c r="AA122" s="27">
        <f>'حضور وانصراف'!AO125</f>
        <v>0</v>
      </c>
      <c r="AB122" s="27">
        <f>'حضور وانصراف'!AQ125</f>
        <v>0</v>
      </c>
      <c r="AC122" s="27">
        <f>'حضور وانصراف'!AR125</f>
        <v>0</v>
      </c>
      <c r="AD122" s="28">
        <f t="shared" si="11"/>
        <v>9.3333333333333339</v>
      </c>
      <c r="AE122" s="27">
        <f>'حضور وانصراف'!AW125</f>
        <v>0</v>
      </c>
      <c r="AF122" s="27">
        <f>'حضور وانصراف'!AX125</f>
        <v>0</v>
      </c>
      <c r="AG122" s="27">
        <f>'حضور وانصراف'!AS125</f>
        <v>0</v>
      </c>
      <c r="AH122" s="27">
        <f>'حضور وانصراف'!AT125</f>
        <v>0</v>
      </c>
    </row>
    <row r="123" spans="1:34" ht="18.75" thickBot="1" x14ac:dyDescent="0.25">
      <c r="A123" s="24">
        <f>'حضور وانصراف'!D126</f>
        <v>111</v>
      </c>
      <c r="B123" s="24">
        <f>'حضور وانصراف'!E126</f>
        <v>223</v>
      </c>
      <c r="C123" s="24" t="str">
        <f>'حضور وانصراف'!F126</f>
        <v>عبدالرحمن محمد على محمد</v>
      </c>
      <c r="D123" s="24" t="str">
        <f>'حضور وانصراف'!G126</f>
        <v>قسم الحقن</v>
      </c>
      <c r="E123" s="24">
        <f>COUNTIF('حضور وانصراف'!H126:AL126,"ح")+COUNTIF('حضور وانصراف'!H126:AL126,"&lt;0")+COUNTIF('حضور وانصراف'!H126:AL126,"&gt;0")</f>
        <v>7</v>
      </c>
      <c r="F123" s="88">
        <f t="shared" si="6"/>
        <v>-19.833333333333336</v>
      </c>
      <c r="G123" s="25">
        <f>COUNTIF('حضور وانصراف'!H126:AL126,"غ ب")</f>
        <v>0</v>
      </c>
      <c r="H123" s="25">
        <f>COUNTIF('حضور وانصراف'!H126:AL126,"إعتيادى")</f>
        <v>0</v>
      </c>
      <c r="I123" s="25">
        <f>COUNTIF('حضور وانصراف'!I126:AQ126,"1/2إعتيادى")</f>
        <v>0</v>
      </c>
      <c r="J123" s="25">
        <f>COUNTIF('حضور وانصراف'!H126:AL126,"عارضه")</f>
        <v>0</v>
      </c>
      <c r="K123" s="25">
        <f>COUNTIF('حضور وانصراف'!I126:AQ126,"1/2عارضه")</f>
        <v>0</v>
      </c>
      <c r="L123" s="25">
        <f>COUNTIF('حضور وانصراف'!H126:AL126,"بدون اجر")</f>
        <v>0</v>
      </c>
      <c r="M123" s="25">
        <f>COUNTIF('حضور وانصراف'!H126:AL126,"1/2بدون")</f>
        <v>0</v>
      </c>
      <c r="N123" s="25">
        <f>COUNTIF('حضور وانصراف'!H126:AL126,"إذن 1")</f>
        <v>0</v>
      </c>
      <c r="O123" s="25">
        <f>COUNTIF('حضور وانصراف'!H126:AL126,"إذن 2")</f>
        <v>0</v>
      </c>
      <c r="P123" s="25">
        <f>COUNTIF('حضور وانصراف'!H126:AL126,"م")</f>
        <v>0</v>
      </c>
      <c r="Q123" s="25">
        <f>COUNTIF('حضور وانصراف'!H126:AL126,"مرضى")</f>
        <v>0</v>
      </c>
      <c r="R123" s="25">
        <f t="shared" si="7"/>
        <v>1.1666666666666667</v>
      </c>
      <c r="S123" s="25">
        <f>COUNTIF('حضور وانصراف'!H126:AL126,"&gt;0")</f>
        <v>0</v>
      </c>
      <c r="T123" s="25">
        <f>SUMIF('حضور وانصراف'!H126:AL126,"&gt;0")</f>
        <v>0</v>
      </c>
      <c r="U123" s="26">
        <f t="shared" si="8"/>
        <v>0</v>
      </c>
      <c r="V123" s="25">
        <f>COUNTIF('حضور وانصراف'!H126:AL126,"&lt;0")</f>
        <v>1</v>
      </c>
      <c r="W123" s="25">
        <f>-SUMIF('حضور وانصراف'!H126:AL126,"&lt;0")</f>
        <v>60</v>
      </c>
      <c r="X123" s="26">
        <f t="shared" si="9"/>
        <v>0.125</v>
      </c>
      <c r="Y123" s="88">
        <f t="shared" si="10"/>
        <v>-19.833333333333336</v>
      </c>
      <c r="Z123" s="27">
        <f>'حضور وانصراف'!AP126</f>
        <v>0</v>
      </c>
      <c r="AA123" s="27">
        <f>'حضور وانصراف'!AO126</f>
        <v>0</v>
      </c>
      <c r="AB123" s="27">
        <f>'حضور وانصراف'!AQ126</f>
        <v>0</v>
      </c>
      <c r="AC123" s="27">
        <f>'حضور وانصراف'!AR126</f>
        <v>0</v>
      </c>
      <c r="AD123" s="28">
        <f t="shared" si="11"/>
        <v>8.1666666666666661</v>
      </c>
      <c r="AE123" s="27">
        <f>'حضور وانصراف'!AW126</f>
        <v>0</v>
      </c>
      <c r="AF123" s="27">
        <f>'حضور وانصراف'!AX126</f>
        <v>0</v>
      </c>
      <c r="AG123" s="27">
        <f>'حضور وانصراف'!AS126</f>
        <v>0</v>
      </c>
      <c r="AH123" s="27">
        <f>'حضور وانصراف'!AT126</f>
        <v>0</v>
      </c>
    </row>
    <row r="124" spans="1:34" ht="18.75" thickBot="1" x14ac:dyDescent="0.25">
      <c r="A124" s="24">
        <f>'حضور وانصراف'!D127</f>
        <v>112</v>
      </c>
      <c r="B124" s="24">
        <f>'حضور وانصراف'!E127</f>
        <v>260</v>
      </c>
      <c r="C124" s="24" t="str">
        <f>'حضور وانصراف'!F127</f>
        <v>وليد اشرف عبدالرازق محمد</v>
      </c>
      <c r="D124" s="24" t="str">
        <f>'حضور وانصراف'!G127</f>
        <v>قسم الحقن</v>
      </c>
      <c r="E124" s="24">
        <f>COUNTIF('حضور وانصراف'!H127:AL127,"ح")+COUNTIF('حضور وانصراف'!H127:AL127,"&lt;0")+COUNTIF('حضور وانصراف'!H127:AL127,"&gt;0")</f>
        <v>10</v>
      </c>
      <c r="F124" s="88">
        <f t="shared" si="6"/>
        <v>-16.333333333333336</v>
      </c>
      <c r="G124" s="25">
        <f>COUNTIF('حضور وانصراف'!H127:AL127,"غ ب")</f>
        <v>0</v>
      </c>
      <c r="H124" s="25">
        <f>COUNTIF('حضور وانصراف'!H127:AL127,"إعتيادى")</f>
        <v>0</v>
      </c>
      <c r="I124" s="25">
        <f>COUNTIF('حضور وانصراف'!I127:AQ127,"1/2إعتيادى")</f>
        <v>0</v>
      </c>
      <c r="J124" s="25">
        <f>COUNTIF('حضور وانصراف'!H127:AL127,"عارضه")</f>
        <v>0</v>
      </c>
      <c r="K124" s="25">
        <f>COUNTIF('حضور وانصراف'!I127:AQ127,"1/2عارضه")</f>
        <v>0</v>
      </c>
      <c r="L124" s="25">
        <f>COUNTIF('حضور وانصراف'!H127:AL127,"بدون اجر")</f>
        <v>0</v>
      </c>
      <c r="M124" s="25">
        <f>COUNTIF('حضور وانصراف'!H127:AL127,"1/2بدون")</f>
        <v>0</v>
      </c>
      <c r="N124" s="25">
        <f>COUNTIF('حضور وانصراف'!H127:AL127,"إذن 1")</f>
        <v>0</v>
      </c>
      <c r="O124" s="25">
        <f>COUNTIF('حضور وانصراف'!H127:AL127,"إذن 2")</f>
        <v>0</v>
      </c>
      <c r="P124" s="25">
        <f>COUNTIF('حضور وانصراف'!H127:AL127,"م")</f>
        <v>0</v>
      </c>
      <c r="Q124" s="25">
        <f>COUNTIF('حضور وانصراف'!H127:AL127,"مرضى")</f>
        <v>0</v>
      </c>
      <c r="R124" s="25">
        <f t="shared" si="7"/>
        <v>1.6666666666666667</v>
      </c>
      <c r="S124" s="25">
        <f>COUNTIF('حضور وانصراف'!H127:AL127,"&gt;0")</f>
        <v>0</v>
      </c>
      <c r="T124" s="25">
        <f>SUMIF('حضور وانصراف'!H127:AL127,"&gt;0")</f>
        <v>0</v>
      </c>
      <c r="U124" s="26">
        <f t="shared" si="8"/>
        <v>0</v>
      </c>
      <c r="V124" s="25">
        <f>COUNTIF('حضور وانصراف'!H127:AL127,"&lt;0")</f>
        <v>1</v>
      </c>
      <c r="W124" s="25">
        <f>-SUMIF('حضور وانصراف'!H127:AL127,"&lt;0")</f>
        <v>180</v>
      </c>
      <c r="X124" s="26">
        <f t="shared" si="9"/>
        <v>0.375</v>
      </c>
      <c r="Y124" s="88">
        <f t="shared" si="10"/>
        <v>-16.333333333333336</v>
      </c>
      <c r="Z124" s="27">
        <f>'حضور وانصراف'!AP127</f>
        <v>0</v>
      </c>
      <c r="AA124" s="27">
        <f>'حضور وانصراف'!AO127</f>
        <v>0</v>
      </c>
      <c r="AB124" s="27">
        <f>'حضور وانصراف'!AQ127</f>
        <v>0</v>
      </c>
      <c r="AC124" s="27">
        <f>'حضور وانصراف'!AR127</f>
        <v>0</v>
      </c>
      <c r="AD124" s="28">
        <f t="shared" si="11"/>
        <v>11.666666666666666</v>
      </c>
      <c r="AE124" s="27">
        <f>'حضور وانصراف'!AW127</f>
        <v>0</v>
      </c>
      <c r="AF124" s="27">
        <f>'حضور وانصراف'!AX127</f>
        <v>0</v>
      </c>
      <c r="AG124" s="27">
        <f>'حضور وانصراف'!AS127</f>
        <v>0</v>
      </c>
      <c r="AH124" s="27">
        <f>'حضور وانصراف'!AT127</f>
        <v>0</v>
      </c>
    </row>
    <row r="125" spans="1:34" ht="18.75" thickBot="1" x14ac:dyDescent="0.25">
      <c r="A125" s="24">
        <f>'حضور وانصراف'!D128</f>
        <v>113</v>
      </c>
      <c r="B125" s="24">
        <f>'حضور وانصراف'!E128</f>
        <v>261</v>
      </c>
      <c r="C125" s="24" t="str">
        <f>'حضور وانصراف'!F128</f>
        <v>محمد مدحت شحاته ابراهيم</v>
      </c>
      <c r="D125" s="24" t="str">
        <f>'حضور وانصراف'!G128</f>
        <v>قسم الحقن</v>
      </c>
      <c r="E125" s="24">
        <f>COUNTIF('حضور وانصراف'!H128:AL128,"ح")+COUNTIF('حضور وانصراف'!H128:AL128,"&lt;0")+COUNTIF('حضور وانصراف'!H128:AL128,"&gt;0")</f>
        <v>8</v>
      </c>
      <c r="F125" s="88">
        <f t="shared" si="6"/>
        <v>-18.666666666666664</v>
      </c>
      <c r="G125" s="25">
        <f>COUNTIF('حضور وانصراف'!H128:AL128,"غ ب")</f>
        <v>0</v>
      </c>
      <c r="H125" s="25">
        <f>COUNTIF('حضور وانصراف'!H128:AL128,"إعتيادى")</f>
        <v>0</v>
      </c>
      <c r="I125" s="25">
        <f>COUNTIF('حضور وانصراف'!I128:AQ128,"1/2إعتيادى")</f>
        <v>0</v>
      </c>
      <c r="J125" s="25">
        <f>COUNTIF('حضور وانصراف'!H128:AL128,"عارضه")</f>
        <v>0</v>
      </c>
      <c r="K125" s="25">
        <f>COUNTIF('حضور وانصراف'!I128:AQ128,"1/2عارضه")</f>
        <v>0</v>
      </c>
      <c r="L125" s="25">
        <f>COUNTIF('حضور وانصراف'!H128:AL128,"بدون اجر")</f>
        <v>0</v>
      </c>
      <c r="M125" s="25">
        <f>COUNTIF('حضور وانصراف'!H128:AL128,"1/2بدون")</f>
        <v>0</v>
      </c>
      <c r="N125" s="25">
        <f>COUNTIF('حضور وانصراف'!H128:AL128,"إذن 1")</f>
        <v>0</v>
      </c>
      <c r="O125" s="25">
        <f>COUNTIF('حضور وانصراف'!H128:AL128,"إذن 2")</f>
        <v>0</v>
      </c>
      <c r="P125" s="25">
        <f>COUNTIF('حضور وانصراف'!H128:AL128,"م")</f>
        <v>0</v>
      </c>
      <c r="Q125" s="25">
        <f>COUNTIF('حضور وانصراف'!H128:AL128,"مرضى")</f>
        <v>0</v>
      </c>
      <c r="R125" s="25">
        <f t="shared" si="7"/>
        <v>1.3333333333333333</v>
      </c>
      <c r="S125" s="25">
        <f>COUNTIF('حضور وانصراف'!H128:AL128,"&gt;0")</f>
        <v>0</v>
      </c>
      <c r="T125" s="25">
        <f>SUMIF('حضور وانصراف'!H128:AL128,"&gt;0")</f>
        <v>0</v>
      </c>
      <c r="U125" s="26">
        <f t="shared" si="8"/>
        <v>0</v>
      </c>
      <c r="V125" s="25">
        <f>COUNTIF('حضور وانصراف'!H128:AL128,"&lt;0")</f>
        <v>0</v>
      </c>
      <c r="W125" s="25">
        <f>-SUMIF('حضور وانصراف'!H128:AL128,"&lt;0")</f>
        <v>0</v>
      </c>
      <c r="X125" s="26">
        <f t="shared" si="9"/>
        <v>0</v>
      </c>
      <c r="Y125" s="88">
        <f t="shared" si="10"/>
        <v>-18.666666666666664</v>
      </c>
      <c r="Z125" s="27">
        <f>'حضور وانصراف'!AP128</f>
        <v>0</v>
      </c>
      <c r="AA125" s="27">
        <f>'حضور وانصراف'!AO128</f>
        <v>0</v>
      </c>
      <c r="AB125" s="27">
        <f>'حضور وانصراف'!AQ128</f>
        <v>0</v>
      </c>
      <c r="AC125" s="27">
        <f>'حضور وانصراف'!AR128</f>
        <v>0</v>
      </c>
      <c r="AD125" s="28">
        <f t="shared" si="11"/>
        <v>9.3333333333333339</v>
      </c>
      <c r="AE125" s="27">
        <f>'حضور وانصراف'!AW128</f>
        <v>0</v>
      </c>
      <c r="AF125" s="27">
        <f>'حضور وانصراف'!AX128</f>
        <v>0</v>
      </c>
      <c r="AG125" s="27">
        <f>'حضور وانصراف'!AS128</f>
        <v>0</v>
      </c>
      <c r="AH125" s="27">
        <f>'حضور وانصراف'!AT128</f>
        <v>0</v>
      </c>
    </row>
    <row r="126" spans="1:34" ht="18.75" thickBot="1" x14ac:dyDescent="0.25">
      <c r="A126" s="24">
        <f>'حضور وانصراف'!D129</f>
        <v>114</v>
      </c>
      <c r="B126" s="24">
        <f>'حضور وانصراف'!E129</f>
        <v>262</v>
      </c>
      <c r="C126" s="24" t="str">
        <f>'حضور وانصراف'!F129</f>
        <v>محمد احمد مختار اسماعيل احمد</v>
      </c>
      <c r="D126" s="24" t="str">
        <f>'حضور وانصراف'!G129</f>
        <v>قسم الحقن</v>
      </c>
      <c r="E126" s="24">
        <f>COUNTIF('حضور وانصراف'!H129:AL129,"ح")+COUNTIF('حضور وانصراف'!H129:AL129,"&lt;0")+COUNTIF('حضور وانصراف'!H129:AL129,"&gt;0")</f>
        <v>9</v>
      </c>
      <c r="F126" s="88">
        <f t="shared" si="6"/>
        <v>-17.5</v>
      </c>
      <c r="G126" s="25">
        <f>COUNTIF('حضور وانصراف'!H129:AL129,"غ ب")</f>
        <v>0</v>
      </c>
      <c r="H126" s="25">
        <f>COUNTIF('حضور وانصراف'!H129:AL129,"إعتيادى")</f>
        <v>0</v>
      </c>
      <c r="I126" s="25">
        <f>COUNTIF('حضور وانصراف'!I129:AQ129,"1/2إعتيادى")</f>
        <v>0</v>
      </c>
      <c r="J126" s="25">
        <f>COUNTIF('حضور وانصراف'!H129:AL129,"عارضه")</f>
        <v>0</v>
      </c>
      <c r="K126" s="25">
        <f>COUNTIF('حضور وانصراف'!I129:AQ129,"1/2عارضه")</f>
        <v>0</v>
      </c>
      <c r="L126" s="25">
        <f>COUNTIF('حضور وانصراف'!H129:AL129,"بدون اجر")</f>
        <v>0</v>
      </c>
      <c r="M126" s="25">
        <f>COUNTIF('حضور وانصراف'!H129:AL129,"1/2بدون")</f>
        <v>0</v>
      </c>
      <c r="N126" s="25">
        <f>COUNTIF('حضور وانصراف'!H129:AL129,"إذن 1")</f>
        <v>0</v>
      </c>
      <c r="O126" s="25">
        <f>COUNTIF('حضور وانصراف'!H129:AL129,"إذن 2")</f>
        <v>0</v>
      </c>
      <c r="P126" s="25">
        <f>COUNTIF('حضور وانصراف'!H129:AL129,"م")</f>
        <v>0</v>
      </c>
      <c r="Q126" s="25">
        <f>COUNTIF('حضور وانصراف'!H129:AL129,"مرضى")</f>
        <v>0</v>
      </c>
      <c r="R126" s="25">
        <f t="shared" si="7"/>
        <v>1.5</v>
      </c>
      <c r="S126" s="25">
        <f>COUNTIF('حضور وانصراف'!H129:AL129,"&gt;0")</f>
        <v>0</v>
      </c>
      <c r="T126" s="25">
        <f>SUMIF('حضور وانصراف'!H129:AL129,"&gt;0")</f>
        <v>0</v>
      </c>
      <c r="U126" s="26">
        <f t="shared" si="8"/>
        <v>0</v>
      </c>
      <c r="V126" s="25">
        <f>COUNTIF('حضور وانصراف'!H129:AL129,"&lt;0")</f>
        <v>0</v>
      </c>
      <c r="W126" s="25">
        <f>-SUMIF('حضور وانصراف'!H129:AL129,"&lt;0")</f>
        <v>0</v>
      </c>
      <c r="X126" s="26">
        <f t="shared" si="9"/>
        <v>0</v>
      </c>
      <c r="Y126" s="88">
        <f t="shared" si="10"/>
        <v>-17.5</v>
      </c>
      <c r="Z126" s="27">
        <f>'حضور وانصراف'!AP129</f>
        <v>0</v>
      </c>
      <c r="AA126" s="27">
        <f>'حضور وانصراف'!AO129</f>
        <v>0</v>
      </c>
      <c r="AB126" s="27">
        <f>'حضور وانصراف'!AQ129</f>
        <v>0</v>
      </c>
      <c r="AC126" s="27">
        <f>'حضور وانصراف'!AR129</f>
        <v>0</v>
      </c>
      <c r="AD126" s="28">
        <f t="shared" si="11"/>
        <v>10.5</v>
      </c>
      <c r="AE126" s="27">
        <f>'حضور وانصراف'!AW129</f>
        <v>0</v>
      </c>
      <c r="AF126" s="27">
        <f>'حضور وانصراف'!AX129</f>
        <v>0</v>
      </c>
      <c r="AG126" s="27">
        <f>'حضور وانصراف'!AS129</f>
        <v>0</v>
      </c>
      <c r="AH126" s="27">
        <f>'حضور وانصراف'!AT129</f>
        <v>0</v>
      </c>
    </row>
    <row r="127" spans="1:34" ht="18.75" thickBot="1" x14ac:dyDescent="0.25">
      <c r="A127" s="24">
        <f>'حضور وانصراف'!D130</f>
        <v>115</v>
      </c>
      <c r="B127" s="24">
        <f>'حضور وانصراف'!E130</f>
        <v>263</v>
      </c>
      <c r="C127" s="24" t="str">
        <f>'حضور وانصراف'!F130</f>
        <v>محمود عبدالنبى السيد سيد احمد</v>
      </c>
      <c r="D127" s="24" t="str">
        <f>'حضور وانصراف'!G130</f>
        <v>قسم الحقن</v>
      </c>
      <c r="E127" s="24">
        <f>COUNTIF('حضور وانصراف'!H130:AL130,"ح")+COUNTIF('حضور وانصراف'!H130:AL130,"&lt;0")+COUNTIF('حضور وانصراف'!H130:AL130,"&gt;0")</f>
        <v>10</v>
      </c>
      <c r="F127" s="88">
        <f t="shared" si="6"/>
        <v>-16.333333333333336</v>
      </c>
      <c r="G127" s="25">
        <f>COUNTIF('حضور وانصراف'!H130:AL130,"غ ب")</f>
        <v>0</v>
      </c>
      <c r="H127" s="25">
        <f>COUNTIF('حضور وانصراف'!H130:AL130,"إعتيادى")</f>
        <v>0</v>
      </c>
      <c r="I127" s="25">
        <f>COUNTIF('حضور وانصراف'!I130:AQ130,"1/2إعتيادى")</f>
        <v>0</v>
      </c>
      <c r="J127" s="25">
        <f>COUNTIF('حضور وانصراف'!H130:AL130,"عارضه")</f>
        <v>0</v>
      </c>
      <c r="K127" s="25">
        <f>COUNTIF('حضور وانصراف'!I130:AQ130,"1/2عارضه")</f>
        <v>0</v>
      </c>
      <c r="L127" s="25">
        <f>COUNTIF('حضور وانصراف'!H130:AL130,"بدون اجر")</f>
        <v>0</v>
      </c>
      <c r="M127" s="25">
        <f>COUNTIF('حضور وانصراف'!H130:AL130,"1/2بدون")</f>
        <v>0</v>
      </c>
      <c r="N127" s="25">
        <f>COUNTIF('حضور وانصراف'!H130:AL130,"إذن 1")</f>
        <v>0</v>
      </c>
      <c r="O127" s="25">
        <f>COUNTIF('حضور وانصراف'!H130:AL130,"إذن 2")</f>
        <v>0</v>
      </c>
      <c r="P127" s="25">
        <f>COUNTIF('حضور وانصراف'!H130:AL130,"م")</f>
        <v>0</v>
      </c>
      <c r="Q127" s="25">
        <f>COUNTIF('حضور وانصراف'!H130:AL130,"مرضى")</f>
        <v>0</v>
      </c>
      <c r="R127" s="25">
        <f t="shared" si="7"/>
        <v>1.6666666666666667</v>
      </c>
      <c r="S127" s="25">
        <f>COUNTIF('حضور وانصراف'!H130:AL130,"&gt;0")</f>
        <v>1</v>
      </c>
      <c r="T127" s="25">
        <f>SUMIF('حضور وانصراف'!H130:AL130,"&gt;0")</f>
        <v>360</v>
      </c>
      <c r="U127" s="26">
        <f t="shared" si="8"/>
        <v>0.75</v>
      </c>
      <c r="V127" s="25">
        <f>COUNTIF('حضور وانصراف'!H130:AL130,"&lt;0")</f>
        <v>0</v>
      </c>
      <c r="W127" s="25">
        <f>-SUMIF('حضور وانصراف'!H130:AL130,"&lt;0")</f>
        <v>0</v>
      </c>
      <c r="X127" s="26">
        <f t="shared" si="9"/>
        <v>0</v>
      </c>
      <c r="Y127" s="88">
        <f t="shared" si="10"/>
        <v>-16.333333333333336</v>
      </c>
      <c r="Z127" s="27">
        <f>'حضور وانصراف'!AP130</f>
        <v>0</v>
      </c>
      <c r="AA127" s="27">
        <f>'حضور وانصراف'!AO130</f>
        <v>0</v>
      </c>
      <c r="AB127" s="27">
        <f>'حضور وانصراف'!AQ130</f>
        <v>0</v>
      </c>
      <c r="AC127" s="27">
        <f>'حضور وانصراف'!AR130</f>
        <v>0</v>
      </c>
      <c r="AD127" s="28">
        <f t="shared" si="11"/>
        <v>12.416666666666666</v>
      </c>
      <c r="AE127" s="27">
        <f>'حضور وانصراف'!AW130</f>
        <v>0</v>
      </c>
      <c r="AF127" s="27">
        <f>'حضور وانصراف'!AX130</f>
        <v>0</v>
      </c>
      <c r="AG127" s="27">
        <f>'حضور وانصراف'!AS130</f>
        <v>0</v>
      </c>
      <c r="AH127" s="27">
        <f>'حضور وانصراف'!AT130</f>
        <v>0</v>
      </c>
    </row>
    <row r="128" spans="1:34" ht="18.75" thickBot="1" x14ac:dyDescent="0.25">
      <c r="A128" s="24">
        <f>'حضور وانصراف'!D131</f>
        <v>116</v>
      </c>
      <c r="B128" s="24">
        <f>'حضور وانصراف'!E131</f>
        <v>266</v>
      </c>
      <c r="C128" s="24" t="str">
        <f>'حضور وانصراف'!F131</f>
        <v>احمد حماده صلاح مصطفى السيد</v>
      </c>
      <c r="D128" s="24" t="str">
        <f>'حضور وانصراف'!G131</f>
        <v>قسم الحقن</v>
      </c>
      <c r="E128" s="24">
        <f>COUNTIF('حضور وانصراف'!H131:AL131,"ح")+COUNTIF('حضور وانصراف'!H131:AL131,"&lt;0")+COUNTIF('حضور وانصراف'!H131:AL131,"&gt;0")</f>
        <v>8</v>
      </c>
      <c r="F128" s="88">
        <f t="shared" si="6"/>
        <v>-18.666666666666664</v>
      </c>
      <c r="G128" s="25">
        <f>COUNTIF('حضور وانصراف'!H131:AL131,"غ ب")</f>
        <v>0</v>
      </c>
      <c r="H128" s="25">
        <f>COUNTIF('حضور وانصراف'!H131:AL131,"إعتيادى")</f>
        <v>0</v>
      </c>
      <c r="I128" s="25">
        <f>COUNTIF('حضور وانصراف'!I131:AQ131,"1/2إعتيادى")</f>
        <v>0</v>
      </c>
      <c r="J128" s="25">
        <f>COUNTIF('حضور وانصراف'!H131:AL131,"عارضه")</f>
        <v>0</v>
      </c>
      <c r="K128" s="25">
        <f>COUNTIF('حضور وانصراف'!I131:AQ131,"1/2عارضه")</f>
        <v>0</v>
      </c>
      <c r="L128" s="25">
        <f>COUNTIF('حضور وانصراف'!H131:AL131,"بدون اجر")</f>
        <v>0</v>
      </c>
      <c r="M128" s="25">
        <f>COUNTIF('حضور وانصراف'!H131:AL131,"1/2بدون")</f>
        <v>0</v>
      </c>
      <c r="N128" s="25">
        <f>COUNTIF('حضور وانصراف'!H131:AL131,"إذن 1")</f>
        <v>0</v>
      </c>
      <c r="O128" s="25">
        <f>COUNTIF('حضور وانصراف'!H131:AL131,"إذن 2")</f>
        <v>0</v>
      </c>
      <c r="P128" s="25">
        <f>COUNTIF('حضور وانصراف'!H131:AL131,"م")</f>
        <v>0</v>
      </c>
      <c r="Q128" s="25">
        <f>COUNTIF('حضور وانصراف'!H131:AL131,"مرضى")</f>
        <v>0</v>
      </c>
      <c r="R128" s="25">
        <f t="shared" si="7"/>
        <v>1.3333333333333333</v>
      </c>
      <c r="S128" s="25">
        <f>COUNTIF('حضور وانصراف'!H131:AL131,"&gt;0")</f>
        <v>1</v>
      </c>
      <c r="T128" s="25">
        <f>SUMIF('حضور وانصراف'!H131:AL131,"&gt;0")</f>
        <v>360</v>
      </c>
      <c r="U128" s="26">
        <f t="shared" si="8"/>
        <v>0.75</v>
      </c>
      <c r="V128" s="25">
        <f>COUNTIF('حضور وانصراف'!H131:AL131,"&lt;0")</f>
        <v>0</v>
      </c>
      <c r="W128" s="25">
        <f>-SUMIF('حضور وانصراف'!H131:AL131,"&lt;0")</f>
        <v>0</v>
      </c>
      <c r="X128" s="26">
        <f t="shared" si="9"/>
        <v>0</v>
      </c>
      <c r="Y128" s="88">
        <f t="shared" si="10"/>
        <v>-18.666666666666664</v>
      </c>
      <c r="Z128" s="27">
        <f>'حضور وانصراف'!AP131</f>
        <v>0</v>
      </c>
      <c r="AA128" s="27">
        <f>'حضور وانصراف'!AO131</f>
        <v>0</v>
      </c>
      <c r="AB128" s="27">
        <f>'حضور وانصراف'!AQ131</f>
        <v>0</v>
      </c>
      <c r="AC128" s="27">
        <f>'حضور وانصراف'!AR131</f>
        <v>0</v>
      </c>
      <c r="AD128" s="28">
        <f t="shared" si="11"/>
        <v>10.083333333333334</v>
      </c>
      <c r="AE128" s="27">
        <f>'حضور وانصراف'!AW131</f>
        <v>0</v>
      </c>
      <c r="AF128" s="27">
        <f>'حضور وانصراف'!AX131</f>
        <v>0</v>
      </c>
      <c r="AG128" s="27">
        <f>'حضور وانصراف'!AS131</f>
        <v>0</v>
      </c>
      <c r="AH128" s="27">
        <f>'حضور وانصراف'!AT131</f>
        <v>0</v>
      </c>
    </row>
    <row r="129" spans="1:34" ht="18.75" thickBot="1" x14ac:dyDescent="0.25">
      <c r="A129" s="24">
        <f>'حضور وانصراف'!D132</f>
        <v>117</v>
      </c>
      <c r="B129" s="24">
        <f>'حضور وانصراف'!E132</f>
        <v>267</v>
      </c>
      <c r="C129" s="24" t="str">
        <f>'حضور وانصراف'!F132</f>
        <v>محمود صابر شحات عبدالحميد حسن</v>
      </c>
      <c r="D129" s="24" t="str">
        <f>'حضور وانصراف'!G132</f>
        <v>قسم الحقن</v>
      </c>
      <c r="E129" s="24">
        <f>COUNTIF('حضور وانصراف'!H132:AL132,"ح")+COUNTIF('حضور وانصراف'!H132:AL132,"&lt;0")+COUNTIF('حضور وانصراف'!H132:AL132,"&gt;0")</f>
        <v>8</v>
      </c>
      <c r="F129" s="88">
        <f t="shared" si="6"/>
        <v>-18.666666666666664</v>
      </c>
      <c r="G129" s="25">
        <f>COUNTIF('حضور وانصراف'!H132:AL132,"غ ب")</f>
        <v>0</v>
      </c>
      <c r="H129" s="25">
        <f>COUNTIF('حضور وانصراف'!H132:AL132,"إعتيادى")</f>
        <v>0</v>
      </c>
      <c r="I129" s="25">
        <f>COUNTIF('حضور وانصراف'!I132:AQ132,"1/2إعتيادى")</f>
        <v>0</v>
      </c>
      <c r="J129" s="25">
        <f>COUNTIF('حضور وانصراف'!H132:AL132,"عارضه")</f>
        <v>0</v>
      </c>
      <c r="K129" s="25">
        <f>COUNTIF('حضور وانصراف'!I132:AQ132,"1/2عارضه")</f>
        <v>0</v>
      </c>
      <c r="L129" s="25">
        <f>COUNTIF('حضور وانصراف'!H132:AL132,"بدون اجر")</f>
        <v>0</v>
      </c>
      <c r="M129" s="25">
        <f>COUNTIF('حضور وانصراف'!H132:AL132,"1/2بدون")</f>
        <v>0</v>
      </c>
      <c r="N129" s="25">
        <f>COUNTIF('حضور وانصراف'!H132:AL132,"إذن 1")</f>
        <v>0</v>
      </c>
      <c r="O129" s="25">
        <f>COUNTIF('حضور وانصراف'!H132:AL132,"إذن 2")</f>
        <v>0</v>
      </c>
      <c r="P129" s="25">
        <f>COUNTIF('حضور وانصراف'!H132:AL132,"م")</f>
        <v>0</v>
      </c>
      <c r="Q129" s="25">
        <f>COUNTIF('حضور وانصراف'!H132:AL132,"مرضى")</f>
        <v>0</v>
      </c>
      <c r="R129" s="25">
        <f t="shared" si="7"/>
        <v>1.3333333333333333</v>
      </c>
      <c r="S129" s="25">
        <f>COUNTIF('حضور وانصراف'!H132:AL132,"&gt;0")</f>
        <v>1</v>
      </c>
      <c r="T129" s="25">
        <f>SUMIF('حضور وانصراف'!H132:AL132,"&gt;0")</f>
        <v>60</v>
      </c>
      <c r="U129" s="26">
        <f t="shared" si="8"/>
        <v>0.125</v>
      </c>
      <c r="V129" s="25">
        <f>COUNTIF('حضور وانصراف'!H132:AL132,"&lt;0")</f>
        <v>0</v>
      </c>
      <c r="W129" s="25">
        <f>-SUMIF('حضور وانصراف'!H132:AL132,"&lt;0")</f>
        <v>0</v>
      </c>
      <c r="X129" s="26">
        <f t="shared" si="9"/>
        <v>0</v>
      </c>
      <c r="Y129" s="88">
        <f t="shared" si="10"/>
        <v>-18.666666666666664</v>
      </c>
      <c r="Z129" s="27">
        <f>'حضور وانصراف'!AP132</f>
        <v>0</v>
      </c>
      <c r="AA129" s="27">
        <f>'حضور وانصراف'!AO132</f>
        <v>0</v>
      </c>
      <c r="AB129" s="27">
        <f>'حضور وانصراف'!AQ132</f>
        <v>0</v>
      </c>
      <c r="AC129" s="27">
        <f>'حضور وانصراف'!AR132</f>
        <v>0</v>
      </c>
      <c r="AD129" s="28">
        <f t="shared" si="11"/>
        <v>9.4583333333333339</v>
      </c>
      <c r="AE129" s="27">
        <f>'حضور وانصراف'!AW132</f>
        <v>0</v>
      </c>
      <c r="AF129" s="27">
        <f>'حضور وانصراف'!AX132</f>
        <v>0</v>
      </c>
      <c r="AG129" s="27">
        <f>'حضور وانصراف'!AS132</f>
        <v>0</v>
      </c>
      <c r="AH129" s="27">
        <f>'حضور وانصراف'!AT132</f>
        <v>0</v>
      </c>
    </row>
    <row r="130" spans="1:34" ht="18.75" thickBot="1" x14ac:dyDescent="0.25">
      <c r="A130" s="24">
        <f>'حضور وانصراف'!D133</f>
        <v>118</v>
      </c>
      <c r="B130" s="24">
        <f>'حضور وانصراف'!E133</f>
        <v>268</v>
      </c>
      <c r="C130" s="24" t="str">
        <f>'حضور وانصراف'!F133</f>
        <v>ايهاب سمير جلال احمد مصطفى</v>
      </c>
      <c r="D130" s="24" t="str">
        <f>'حضور وانصراف'!G133</f>
        <v>قسم الحقن</v>
      </c>
      <c r="E130" s="24">
        <f>COUNTIF('حضور وانصراف'!H133:AL133,"ح")+COUNTIF('حضور وانصراف'!H133:AL133,"&lt;0")+COUNTIF('حضور وانصراف'!H133:AL133,"&gt;0")</f>
        <v>3</v>
      </c>
      <c r="F130" s="88">
        <f t="shared" si="6"/>
        <v>-24.5</v>
      </c>
      <c r="G130" s="25">
        <f>COUNTIF('حضور وانصراف'!H133:AL133,"غ ب")</f>
        <v>0</v>
      </c>
      <c r="H130" s="25">
        <f>COUNTIF('حضور وانصراف'!H133:AL133,"إعتيادى")</f>
        <v>0</v>
      </c>
      <c r="I130" s="25">
        <f>COUNTIF('حضور وانصراف'!I133:AQ133,"1/2إعتيادى")</f>
        <v>0</v>
      </c>
      <c r="J130" s="25">
        <f>COUNTIF('حضور وانصراف'!H133:AL133,"عارضه")</f>
        <v>0</v>
      </c>
      <c r="K130" s="25">
        <f>COUNTIF('حضور وانصراف'!I133:AQ133,"1/2عارضه")</f>
        <v>0</v>
      </c>
      <c r="L130" s="25">
        <f>COUNTIF('حضور وانصراف'!H133:AL133,"بدون اجر")</f>
        <v>0</v>
      </c>
      <c r="M130" s="25">
        <f>COUNTIF('حضور وانصراف'!H133:AL133,"1/2بدون")</f>
        <v>0</v>
      </c>
      <c r="N130" s="25">
        <f>COUNTIF('حضور وانصراف'!H133:AL133,"إذن 1")</f>
        <v>0</v>
      </c>
      <c r="O130" s="25">
        <f>COUNTIF('حضور وانصراف'!H133:AL133,"إذن 2")</f>
        <v>0</v>
      </c>
      <c r="P130" s="25">
        <f>COUNTIF('حضور وانصراف'!H133:AL133,"م")</f>
        <v>0</v>
      </c>
      <c r="Q130" s="25">
        <f>COUNTIF('حضور وانصراف'!H133:AL133,"مرضى")</f>
        <v>0</v>
      </c>
      <c r="R130" s="25">
        <f t="shared" si="7"/>
        <v>0.5</v>
      </c>
      <c r="S130" s="25">
        <f>COUNTIF('حضور وانصراف'!H133:AL133,"&gt;0")</f>
        <v>0</v>
      </c>
      <c r="T130" s="25">
        <f>SUMIF('حضور وانصراف'!H133:AL133,"&gt;0")</f>
        <v>0</v>
      </c>
      <c r="U130" s="26">
        <f t="shared" si="8"/>
        <v>0</v>
      </c>
      <c r="V130" s="25">
        <f>COUNTIF('حضور وانصراف'!H133:AL133,"&lt;0")</f>
        <v>0</v>
      </c>
      <c r="W130" s="25">
        <f>-SUMIF('حضور وانصراف'!H133:AL133,"&lt;0")</f>
        <v>0</v>
      </c>
      <c r="X130" s="26">
        <f t="shared" si="9"/>
        <v>0</v>
      </c>
      <c r="Y130" s="88">
        <f t="shared" si="10"/>
        <v>-24.5</v>
      </c>
      <c r="Z130" s="27">
        <f>'حضور وانصراف'!AP133</f>
        <v>0</v>
      </c>
      <c r="AA130" s="27">
        <f>'حضور وانصراف'!AO133</f>
        <v>0</v>
      </c>
      <c r="AB130" s="27">
        <f>'حضور وانصراف'!AQ133</f>
        <v>0</v>
      </c>
      <c r="AC130" s="27">
        <f>'حضور وانصراف'!AR133</f>
        <v>0</v>
      </c>
      <c r="AD130" s="28">
        <f t="shared" si="11"/>
        <v>3.5</v>
      </c>
      <c r="AE130" s="27">
        <f>'حضور وانصراف'!AW133</f>
        <v>0</v>
      </c>
      <c r="AF130" s="27">
        <f>'حضور وانصراف'!AX133</f>
        <v>0</v>
      </c>
      <c r="AG130" s="27">
        <f>'حضور وانصراف'!AS133</f>
        <v>0</v>
      </c>
      <c r="AH130" s="27">
        <f>'حضور وانصراف'!AT133</f>
        <v>0</v>
      </c>
    </row>
    <row r="131" spans="1:34" ht="18.75" thickBot="1" x14ac:dyDescent="0.25">
      <c r="A131" s="24">
        <f>'حضور وانصراف'!D134</f>
        <v>119</v>
      </c>
      <c r="B131" s="24">
        <f>'حضور وانصراف'!E134</f>
        <v>269</v>
      </c>
      <c r="C131" s="24" t="str">
        <f>'حضور وانصراف'!F134</f>
        <v>محمد محمود اسماعيل اسماعيل هيكل</v>
      </c>
      <c r="D131" s="24" t="str">
        <f>'حضور وانصراف'!G134</f>
        <v>قسم الحقن</v>
      </c>
      <c r="E131" s="24">
        <f>COUNTIF('حضور وانصراف'!H134:AL134,"ح")+COUNTIF('حضور وانصراف'!H134:AL134,"&lt;0")+COUNTIF('حضور وانصراف'!H134:AL134,"&gt;0")</f>
        <v>10</v>
      </c>
      <c r="F131" s="88">
        <f t="shared" si="6"/>
        <v>-16.333333333333336</v>
      </c>
      <c r="G131" s="25">
        <f>COUNTIF('حضور وانصراف'!H134:AL134,"غ ب")</f>
        <v>0</v>
      </c>
      <c r="H131" s="25">
        <f>COUNTIF('حضور وانصراف'!H134:AL134,"إعتيادى")</f>
        <v>0</v>
      </c>
      <c r="I131" s="25">
        <f>COUNTIF('حضور وانصراف'!I134:AQ134,"1/2إعتيادى")</f>
        <v>0</v>
      </c>
      <c r="J131" s="25">
        <f>COUNTIF('حضور وانصراف'!H134:AL134,"عارضه")</f>
        <v>0</v>
      </c>
      <c r="K131" s="25">
        <f>COUNTIF('حضور وانصراف'!I134:AQ134,"1/2عارضه")</f>
        <v>0</v>
      </c>
      <c r="L131" s="25">
        <f>COUNTIF('حضور وانصراف'!H134:AL134,"بدون اجر")</f>
        <v>0</v>
      </c>
      <c r="M131" s="25">
        <f>COUNTIF('حضور وانصراف'!H134:AL134,"1/2بدون")</f>
        <v>0</v>
      </c>
      <c r="N131" s="25">
        <f>COUNTIF('حضور وانصراف'!H134:AL134,"إذن 1")</f>
        <v>0</v>
      </c>
      <c r="O131" s="25">
        <f>COUNTIF('حضور وانصراف'!H134:AL134,"إذن 2")</f>
        <v>0</v>
      </c>
      <c r="P131" s="25">
        <f>COUNTIF('حضور وانصراف'!H134:AL134,"م")</f>
        <v>0</v>
      </c>
      <c r="Q131" s="25">
        <f>COUNTIF('حضور وانصراف'!H134:AL134,"مرضى")</f>
        <v>0</v>
      </c>
      <c r="R131" s="25">
        <f t="shared" si="7"/>
        <v>1.6666666666666667</v>
      </c>
      <c r="S131" s="25">
        <f>COUNTIF('حضور وانصراف'!H134:AL134,"&gt;0")</f>
        <v>1</v>
      </c>
      <c r="T131" s="25">
        <f>SUMIF('حضور وانصراف'!H134:AL134,"&gt;0")</f>
        <v>360</v>
      </c>
      <c r="U131" s="26">
        <f t="shared" si="8"/>
        <v>0.75</v>
      </c>
      <c r="V131" s="25">
        <f>COUNTIF('حضور وانصراف'!H134:AL134,"&lt;0")</f>
        <v>0</v>
      </c>
      <c r="W131" s="25">
        <f>-SUMIF('حضور وانصراف'!H134:AL134,"&lt;0")</f>
        <v>0</v>
      </c>
      <c r="X131" s="26">
        <f t="shared" si="9"/>
        <v>0</v>
      </c>
      <c r="Y131" s="88">
        <f t="shared" si="10"/>
        <v>-16.333333333333336</v>
      </c>
      <c r="Z131" s="27">
        <f>'حضور وانصراف'!AP134</f>
        <v>0</v>
      </c>
      <c r="AA131" s="27">
        <f>'حضور وانصراف'!AO134</f>
        <v>0</v>
      </c>
      <c r="AB131" s="27">
        <f>'حضور وانصراف'!AQ134</f>
        <v>0</v>
      </c>
      <c r="AC131" s="27">
        <f>'حضور وانصراف'!AR134</f>
        <v>0</v>
      </c>
      <c r="AD131" s="28">
        <f t="shared" si="11"/>
        <v>12.416666666666666</v>
      </c>
      <c r="AE131" s="27">
        <f>'حضور وانصراف'!AW134</f>
        <v>0</v>
      </c>
      <c r="AF131" s="27">
        <f>'حضور وانصراف'!AX134</f>
        <v>0</v>
      </c>
      <c r="AG131" s="27">
        <f>'حضور وانصراف'!AS134</f>
        <v>0</v>
      </c>
      <c r="AH131" s="27">
        <f>'حضور وانصراف'!AT134</f>
        <v>0</v>
      </c>
    </row>
    <row r="132" spans="1:34" ht="18.75" thickBot="1" x14ac:dyDescent="0.25">
      <c r="A132" s="24">
        <f>'حضور وانصراف'!D135</f>
        <v>120</v>
      </c>
      <c r="B132" s="24">
        <f>'حضور وانصراف'!E135</f>
        <v>0</v>
      </c>
      <c r="C132" s="24" t="str">
        <f>'حضور وانصراف'!F135</f>
        <v>محمود حسين مختار</v>
      </c>
      <c r="D132" s="24" t="str">
        <f>'حضور وانصراف'!G135</f>
        <v>قسم الحقن</v>
      </c>
      <c r="E132" s="24">
        <f>COUNTIF('حضور وانصراف'!H135:AL135,"ح")+COUNTIF('حضور وانصراف'!H135:AL135,"&lt;0")+COUNTIF('حضور وانصراف'!H135:AL135,"&gt;0")</f>
        <v>10</v>
      </c>
      <c r="F132" s="88">
        <f t="shared" si="6"/>
        <v>-16.333333333333336</v>
      </c>
      <c r="G132" s="25">
        <f>COUNTIF('حضور وانصراف'!H135:AL135,"غ ب")</f>
        <v>0</v>
      </c>
      <c r="H132" s="25">
        <f>COUNTIF('حضور وانصراف'!H135:AL135,"إعتيادى")</f>
        <v>0</v>
      </c>
      <c r="I132" s="25">
        <f>COUNTIF('حضور وانصراف'!I135:AQ135,"1/2إعتيادى")</f>
        <v>0</v>
      </c>
      <c r="J132" s="25">
        <f>COUNTIF('حضور وانصراف'!H135:AL135,"عارضه")</f>
        <v>0</v>
      </c>
      <c r="K132" s="25">
        <f>COUNTIF('حضور وانصراف'!I135:AQ135,"1/2عارضه")</f>
        <v>0</v>
      </c>
      <c r="L132" s="25">
        <f>COUNTIF('حضور وانصراف'!H135:AL135,"بدون اجر")</f>
        <v>0</v>
      </c>
      <c r="M132" s="25">
        <f>COUNTIF('حضور وانصراف'!H135:AL135,"1/2بدون")</f>
        <v>0</v>
      </c>
      <c r="N132" s="25">
        <f>COUNTIF('حضور وانصراف'!H135:AL135,"إذن 1")</f>
        <v>0</v>
      </c>
      <c r="O132" s="25">
        <f>COUNTIF('حضور وانصراف'!H135:AL135,"إذن 2")</f>
        <v>0</v>
      </c>
      <c r="P132" s="25">
        <f>COUNTIF('حضور وانصراف'!H135:AL135,"م")</f>
        <v>0</v>
      </c>
      <c r="Q132" s="25">
        <f>COUNTIF('حضور وانصراف'!H135:AL135,"مرضى")</f>
        <v>0</v>
      </c>
      <c r="R132" s="25">
        <f t="shared" si="7"/>
        <v>1.6666666666666667</v>
      </c>
      <c r="S132" s="25">
        <f>COUNTIF('حضور وانصراف'!H135:AL135,"&gt;0")</f>
        <v>1</v>
      </c>
      <c r="T132" s="25">
        <f>SUMIF('حضور وانصراف'!H135:AL135,"&gt;0")</f>
        <v>60</v>
      </c>
      <c r="U132" s="26">
        <f t="shared" si="8"/>
        <v>0.125</v>
      </c>
      <c r="V132" s="25">
        <f>COUNTIF('حضور وانصراف'!H135:AL135,"&lt;0")</f>
        <v>0</v>
      </c>
      <c r="W132" s="25">
        <f>-SUMIF('حضور وانصراف'!H135:AL135,"&lt;0")</f>
        <v>0</v>
      </c>
      <c r="X132" s="26">
        <f t="shared" si="9"/>
        <v>0</v>
      </c>
      <c r="Y132" s="88">
        <f t="shared" si="10"/>
        <v>-16.333333333333336</v>
      </c>
      <c r="Z132" s="27">
        <f>'حضور وانصراف'!AP135</f>
        <v>0</v>
      </c>
      <c r="AA132" s="27">
        <f>'حضور وانصراف'!AO135</f>
        <v>0</v>
      </c>
      <c r="AB132" s="27">
        <f>'حضور وانصراف'!AQ135</f>
        <v>0</v>
      </c>
      <c r="AC132" s="27">
        <f>'حضور وانصراف'!AR135</f>
        <v>0</v>
      </c>
      <c r="AD132" s="28">
        <f t="shared" si="11"/>
        <v>11.791666666666666</v>
      </c>
      <c r="AE132" s="27">
        <f>'حضور وانصراف'!AW135</f>
        <v>0</v>
      </c>
      <c r="AF132" s="27">
        <f>'حضور وانصراف'!AX135</f>
        <v>0</v>
      </c>
      <c r="AG132" s="27">
        <f>'حضور وانصراف'!AS135</f>
        <v>0</v>
      </c>
      <c r="AH132" s="27">
        <f>'حضور وانصراف'!AT135</f>
        <v>0</v>
      </c>
    </row>
    <row r="133" spans="1:34" ht="18.75" thickBot="1" x14ac:dyDescent="0.25">
      <c r="A133" s="24">
        <f>'حضور وانصراف'!D136</f>
        <v>121</v>
      </c>
      <c r="B133" s="24">
        <f>'حضور وانصراف'!E136</f>
        <v>542</v>
      </c>
      <c r="C133" s="24" t="str">
        <f>'حضور وانصراف'!F136</f>
        <v>محمود على عرينى عبدالحميد</v>
      </c>
      <c r="D133" s="24" t="str">
        <f>'حضور وانصراف'!G136</f>
        <v>قسم الحقن</v>
      </c>
      <c r="E133" s="24">
        <f>COUNTIF('حضور وانصراف'!H136:AL136,"ح")+COUNTIF('حضور وانصراف'!H136:AL136,"&lt;0")+COUNTIF('حضور وانصراف'!H136:AL136,"&gt;0")</f>
        <v>10</v>
      </c>
      <c r="F133" s="88">
        <f t="shared" si="6"/>
        <v>-16.333333333333336</v>
      </c>
      <c r="G133" s="25">
        <f>COUNTIF('حضور وانصراف'!H136:AL136,"غ ب")</f>
        <v>0</v>
      </c>
      <c r="H133" s="25">
        <f>COUNTIF('حضور وانصراف'!H136:AL136,"إعتيادى")</f>
        <v>0</v>
      </c>
      <c r="I133" s="25">
        <f>COUNTIF('حضور وانصراف'!I136:AQ136,"1/2إعتيادى")</f>
        <v>0</v>
      </c>
      <c r="J133" s="25">
        <f>COUNTIF('حضور وانصراف'!H136:AL136,"عارضه")</f>
        <v>0</v>
      </c>
      <c r="K133" s="25">
        <f>COUNTIF('حضور وانصراف'!I136:AQ136,"1/2عارضه")</f>
        <v>0</v>
      </c>
      <c r="L133" s="25">
        <f>COUNTIF('حضور وانصراف'!H136:AL136,"بدون اجر")</f>
        <v>0</v>
      </c>
      <c r="M133" s="25">
        <f>COUNTIF('حضور وانصراف'!H136:AL136,"1/2بدون")</f>
        <v>0</v>
      </c>
      <c r="N133" s="25">
        <f>COUNTIF('حضور وانصراف'!H136:AL136,"إذن 1")</f>
        <v>0</v>
      </c>
      <c r="O133" s="25">
        <f>COUNTIF('حضور وانصراف'!H136:AL136,"إذن 2")</f>
        <v>0</v>
      </c>
      <c r="P133" s="25">
        <f>COUNTIF('حضور وانصراف'!H136:AL136,"م")</f>
        <v>0</v>
      </c>
      <c r="Q133" s="25">
        <f>COUNTIF('حضور وانصراف'!H136:AL136,"مرضى")</f>
        <v>0</v>
      </c>
      <c r="R133" s="25">
        <f t="shared" si="7"/>
        <v>1.6666666666666667</v>
      </c>
      <c r="S133" s="25">
        <f>COUNTIF('حضور وانصراف'!H136:AL136,"&gt;0")</f>
        <v>0</v>
      </c>
      <c r="T133" s="25">
        <f>SUMIF('حضور وانصراف'!H136:AL136,"&gt;0")</f>
        <v>0</v>
      </c>
      <c r="U133" s="26">
        <f t="shared" si="8"/>
        <v>0</v>
      </c>
      <c r="V133" s="25">
        <f>COUNTIF('حضور وانصراف'!H136:AL136,"&lt;0")</f>
        <v>0</v>
      </c>
      <c r="W133" s="25">
        <f>-SUMIF('حضور وانصراف'!H136:AL136,"&lt;0")</f>
        <v>0</v>
      </c>
      <c r="X133" s="26">
        <f t="shared" si="9"/>
        <v>0</v>
      </c>
      <c r="Y133" s="88">
        <f t="shared" si="10"/>
        <v>-16.333333333333336</v>
      </c>
      <c r="Z133" s="27">
        <f>'حضور وانصراف'!AP136</f>
        <v>0</v>
      </c>
      <c r="AA133" s="27">
        <f>'حضور وانصراف'!AO136</f>
        <v>0</v>
      </c>
      <c r="AB133" s="27">
        <f>'حضور وانصراف'!AQ136</f>
        <v>0</v>
      </c>
      <c r="AC133" s="27">
        <f>'حضور وانصراف'!AR136</f>
        <v>0</v>
      </c>
      <c r="AD133" s="28">
        <f t="shared" si="11"/>
        <v>11.666666666666666</v>
      </c>
      <c r="AE133" s="27">
        <f>'حضور وانصراف'!AW136</f>
        <v>0</v>
      </c>
      <c r="AF133" s="27">
        <f>'حضور وانصراف'!AX136</f>
        <v>0</v>
      </c>
      <c r="AG133" s="27">
        <f>'حضور وانصراف'!AS136</f>
        <v>0</v>
      </c>
      <c r="AH133" s="27">
        <f>'حضور وانصراف'!AT136</f>
        <v>0</v>
      </c>
    </row>
    <row r="134" spans="1:34" ht="18.75" thickBot="1" x14ac:dyDescent="0.25">
      <c r="A134" s="24">
        <f>'حضور وانصراف'!D137</f>
        <v>122</v>
      </c>
      <c r="B134" s="24">
        <f>'حضور وانصراف'!E137</f>
        <v>272</v>
      </c>
      <c r="C134" s="24" t="str">
        <f>'حضور وانصراف'!F137</f>
        <v>يوسف سيد محمد ابراهيم</v>
      </c>
      <c r="D134" s="24" t="str">
        <f>'حضور وانصراف'!G137</f>
        <v>قسم الحقن</v>
      </c>
      <c r="E134" s="24">
        <f>COUNTIF('حضور وانصراف'!H137:AL137,"ح")+COUNTIF('حضور وانصراف'!H137:AL137,"&lt;0")+COUNTIF('حضور وانصراف'!H137:AL137,"&gt;0")</f>
        <v>10</v>
      </c>
      <c r="F134" s="88">
        <f t="shared" si="6"/>
        <v>-16.333333333333336</v>
      </c>
      <c r="G134" s="25">
        <f>COUNTIF('حضور وانصراف'!H137:AL137,"غ ب")</f>
        <v>0</v>
      </c>
      <c r="H134" s="25">
        <f>COUNTIF('حضور وانصراف'!H137:AL137,"إعتيادى")</f>
        <v>0</v>
      </c>
      <c r="I134" s="25">
        <f>COUNTIF('حضور وانصراف'!I137:AQ137,"1/2إعتيادى")</f>
        <v>0</v>
      </c>
      <c r="J134" s="25">
        <f>COUNTIF('حضور وانصراف'!H137:AL137,"عارضه")</f>
        <v>0</v>
      </c>
      <c r="K134" s="25">
        <f>COUNTIF('حضور وانصراف'!I137:AQ137,"1/2عارضه")</f>
        <v>0</v>
      </c>
      <c r="L134" s="25">
        <f>COUNTIF('حضور وانصراف'!H137:AL137,"بدون اجر")</f>
        <v>0</v>
      </c>
      <c r="M134" s="25">
        <f>COUNTIF('حضور وانصراف'!H137:AL137,"1/2بدون")</f>
        <v>0</v>
      </c>
      <c r="N134" s="25">
        <f>COUNTIF('حضور وانصراف'!H137:AL137,"إذن 1")</f>
        <v>0</v>
      </c>
      <c r="O134" s="25">
        <f>COUNTIF('حضور وانصراف'!H137:AL137,"إذن 2")</f>
        <v>0</v>
      </c>
      <c r="P134" s="25">
        <f>COUNTIF('حضور وانصراف'!H137:AL137,"م")</f>
        <v>0</v>
      </c>
      <c r="Q134" s="25">
        <f>COUNTIF('حضور وانصراف'!H137:AL137,"مرضى")</f>
        <v>0</v>
      </c>
      <c r="R134" s="25">
        <f t="shared" si="7"/>
        <v>1.6666666666666667</v>
      </c>
      <c r="S134" s="25">
        <f>COUNTIF('حضور وانصراف'!H137:AL137,"&gt;0")</f>
        <v>0</v>
      </c>
      <c r="T134" s="25">
        <f>SUMIF('حضور وانصراف'!H137:AL137,"&gt;0")</f>
        <v>0</v>
      </c>
      <c r="U134" s="26">
        <f t="shared" si="8"/>
        <v>0</v>
      </c>
      <c r="V134" s="25">
        <f>COUNTIF('حضور وانصراف'!H137:AL137,"&lt;0")</f>
        <v>0</v>
      </c>
      <c r="W134" s="25">
        <f>-SUMIF('حضور وانصراف'!H137:AL137,"&lt;0")</f>
        <v>0</v>
      </c>
      <c r="X134" s="26">
        <f t="shared" si="9"/>
        <v>0</v>
      </c>
      <c r="Y134" s="88">
        <f t="shared" si="10"/>
        <v>-16.333333333333336</v>
      </c>
      <c r="Z134" s="27">
        <f>'حضور وانصراف'!AP137</f>
        <v>0</v>
      </c>
      <c r="AA134" s="27">
        <f>'حضور وانصراف'!AO137</f>
        <v>0</v>
      </c>
      <c r="AB134" s="27">
        <f>'حضور وانصراف'!AQ137</f>
        <v>0</v>
      </c>
      <c r="AC134" s="27">
        <f>'حضور وانصراف'!AR137</f>
        <v>0</v>
      </c>
      <c r="AD134" s="28">
        <f t="shared" si="11"/>
        <v>11.666666666666666</v>
      </c>
      <c r="AE134" s="27">
        <f>'حضور وانصراف'!AW137</f>
        <v>0</v>
      </c>
      <c r="AF134" s="27">
        <f>'حضور وانصراف'!AX137</f>
        <v>0</v>
      </c>
      <c r="AG134" s="27">
        <f>'حضور وانصراف'!AS137</f>
        <v>0</v>
      </c>
      <c r="AH134" s="27">
        <f>'حضور وانصراف'!AT137</f>
        <v>0</v>
      </c>
    </row>
    <row r="135" spans="1:34" ht="18.75" thickBot="1" x14ac:dyDescent="0.25">
      <c r="A135" s="24">
        <f>'حضور وانصراف'!D138</f>
        <v>123</v>
      </c>
      <c r="B135" s="24">
        <f>'حضور وانصراف'!E138</f>
        <v>296</v>
      </c>
      <c r="C135" s="24" t="str">
        <f>'حضور وانصراف'!F138</f>
        <v>عبوده محمد عبدالله عطيه</v>
      </c>
      <c r="D135" s="24" t="str">
        <f>'حضور وانصراف'!G138</f>
        <v>قسم الحقن</v>
      </c>
      <c r="E135" s="24">
        <f>COUNTIF('حضور وانصراف'!H138:AL138,"ح")+COUNTIF('حضور وانصراف'!H138:AL138,"&lt;0")+COUNTIF('حضور وانصراف'!H138:AL138,"&gt;0")</f>
        <v>7</v>
      </c>
      <c r="F135" s="88">
        <f t="shared" si="6"/>
        <v>-19.833333333333336</v>
      </c>
      <c r="G135" s="25">
        <f>COUNTIF('حضور وانصراف'!H138:AL138,"غ ب")</f>
        <v>0</v>
      </c>
      <c r="H135" s="25">
        <f>COUNTIF('حضور وانصراف'!H138:AL138,"إعتيادى")</f>
        <v>0</v>
      </c>
      <c r="I135" s="25">
        <f>COUNTIF('حضور وانصراف'!I138:AQ138,"1/2إعتيادى")</f>
        <v>0</v>
      </c>
      <c r="J135" s="25">
        <f>COUNTIF('حضور وانصراف'!H138:AL138,"عارضه")</f>
        <v>0</v>
      </c>
      <c r="K135" s="25">
        <f>COUNTIF('حضور وانصراف'!I138:AQ138,"1/2عارضه")</f>
        <v>0</v>
      </c>
      <c r="L135" s="25">
        <f>COUNTIF('حضور وانصراف'!H138:AL138,"بدون اجر")</f>
        <v>0</v>
      </c>
      <c r="M135" s="25">
        <f>COUNTIF('حضور وانصراف'!H138:AL138,"1/2بدون")</f>
        <v>0</v>
      </c>
      <c r="N135" s="25">
        <f>COUNTIF('حضور وانصراف'!H138:AL138,"إذن 1")</f>
        <v>0</v>
      </c>
      <c r="O135" s="25">
        <f>COUNTIF('حضور وانصراف'!H138:AL138,"إذن 2")</f>
        <v>0</v>
      </c>
      <c r="P135" s="25">
        <f>COUNTIF('حضور وانصراف'!H138:AL138,"م")</f>
        <v>0</v>
      </c>
      <c r="Q135" s="25">
        <f>COUNTIF('حضور وانصراف'!H138:AL138,"مرضى")</f>
        <v>0</v>
      </c>
      <c r="R135" s="25">
        <f t="shared" si="7"/>
        <v>1.1666666666666667</v>
      </c>
      <c r="S135" s="25">
        <f>COUNTIF('حضور وانصراف'!H138:AL138,"&gt;0")</f>
        <v>1</v>
      </c>
      <c r="T135" s="25">
        <f>SUMIF('حضور وانصراف'!H138:AL138,"&gt;0")</f>
        <v>300</v>
      </c>
      <c r="U135" s="26">
        <f t="shared" si="8"/>
        <v>0.625</v>
      </c>
      <c r="V135" s="25">
        <f>COUNTIF('حضور وانصراف'!H138:AL138,"&lt;0")</f>
        <v>1</v>
      </c>
      <c r="W135" s="25">
        <f>-SUMIF('حضور وانصراف'!H138:AL138,"&lt;0")</f>
        <v>40</v>
      </c>
      <c r="X135" s="26">
        <f t="shared" si="9"/>
        <v>8.3333333333333329E-2</v>
      </c>
      <c r="Y135" s="88">
        <f t="shared" si="10"/>
        <v>-19.833333333333336</v>
      </c>
      <c r="Z135" s="27">
        <f>'حضور وانصراف'!AP138</f>
        <v>0</v>
      </c>
      <c r="AA135" s="27">
        <f>'حضور وانصراف'!AO138</f>
        <v>0</v>
      </c>
      <c r="AB135" s="27">
        <f>'حضور وانصراف'!AQ138</f>
        <v>0</v>
      </c>
      <c r="AC135" s="27">
        <f>'حضور وانصراف'!AR138</f>
        <v>0</v>
      </c>
      <c r="AD135" s="28">
        <f t="shared" si="11"/>
        <v>8.7916666666666661</v>
      </c>
      <c r="AE135" s="27">
        <f>'حضور وانصراف'!AW138</f>
        <v>0</v>
      </c>
      <c r="AF135" s="27">
        <f>'حضور وانصراف'!AX138</f>
        <v>0</v>
      </c>
      <c r="AG135" s="27">
        <f>'حضور وانصراف'!AS138</f>
        <v>0</v>
      </c>
      <c r="AH135" s="27">
        <f>'حضور وانصراف'!AT138</f>
        <v>0</v>
      </c>
    </row>
    <row r="136" spans="1:34" ht="18.75" thickBot="1" x14ac:dyDescent="0.25">
      <c r="A136" s="24">
        <f>'حضور وانصراف'!D139</f>
        <v>124</v>
      </c>
      <c r="B136" s="24">
        <f>'حضور وانصراف'!E139</f>
        <v>259</v>
      </c>
      <c r="C136" s="24" t="str">
        <f>'حضور وانصراف'!F139</f>
        <v>رمضان احمد محمد محمد ابو خضير</v>
      </c>
      <c r="D136" s="24" t="str">
        <f>'حضور وانصراف'!G139</f>
        <v>قسم الحقن</v>
      </c>
      <c r="E136" s="24">
        <f>COUNTIF('حضور وانصراف'!H139:AL139,"ح")+COUNTIF('حضور وانصراف'!H139:AL139,"&lt;0")+COUNTIF('حضور وانصراف'!H139:AL139,"&gt;0")</f>
        <v>10</v>
      </c>
      <c r="F136" s="88">
        <f t="shared" si="6"/>
        <v>-16.333333333333336</v>
      </c>
      <c r="G136" s="25">
        <f>COUNTIF('حضور وانصراف'!H139:AL139,"غ ب")</f>
        <v>0</v>
      </c>
      <c r="H136" s="25">
        <f>COUNTIF('حضور وانصراف'!H139:AL139,"إعتيادى")</f>
        <v>0</v>
      </c>
      <c r="I136" s="25">
        <f>COUNTIF('حضور وانصراف'!I139:AQ139,"1/2إعتيادى")</f>
        <v>0</v>
      </c>
      <c r="J136" s="25">
        <f>COUNTIF('حضور وانصراف'!H139:AL139,"عارضه")</f>
        <v>0</v>
      </c>
      <c r="K136" s="25">
        <f>COUNTIF('حضور وانصراف'!I139:AQ139,"1/2عارضه")</f>
        <v>0</v>
      </c>
      <c r="L136" s="25">
        <f>COUNTIF('حضور وانصراف'!H139:AL139,"بدون اجر")</f>
        <v>0</v>
      </c>
      <c r="M136" s="25">
        <f>COUNTIF('حضور وانصراف'!H139:AL139,"1/2بدون")</f>
        <v>0</v>
      </c>
      <c r="N136" s="25">
        <f>COUNTIF('حضور وانصراف'!H139:AL139,"إذن 1")</f>
        <v>0</v>
      </c>
      <c r="O136" s="25">
        <f>COUNTIF('حضور وانصراف'!H139:AL139,"إذن 2")</f>
        <v>0</v>
      </c>
      <c r="P136" s="25">
        <f>COUNTIF('حضور وانصراف'!H139:AL139,"م")</f>
        <v>0</v>
      </c>
      <c r="Q136" s="25">
        <f>COUNTIF('حضور وانصراف'!H139:AL139,"مرضى")</f>
        <v>0</v>
      </c>
      <c r="R136" s="25">
        <f t="shared" si="7"/>
        <v>1.6666666666666667</v>
      </c>
      <c r="S136" s="25">
        <f>COUNTIF('حضور وانصراف'!H139:AL139,"&gt;0")</f>
        <v>1</v>
      </c>
      <c r="T136" s="25">
        <f>SUMIF('حضور وانصراف'!H139:AL139,"&gt;0")</f>
        <v>360</v>
      </c>
      <c r="U136" s="26">
        <f t="shared" si="8"/>
        <v>0.75</v>
      </c>
      <c r="V136" s="25">
        <f>COUNTIF('حضور وانصراف'!H139:AL139,"&lt;0")</f>
        <v>0</v>
      </c>
      <c r="W136" s="25">
        <f>-SUMIF('حضور وانصراف'!H139:AL139,"&lt;0")</f>
        <v>0</v>
      </c>
      <c r="X136" s="26">
        <f t="shared" si="9"/>
        <v>0</v>
      </c>
      <c r="Y136" s="88">
        <f t="shared" si="10"/>
        <v>-16.333333333333336</v>
      </c>
      <c r="Z136" s="27">
        <f>'حضور وانصراف'!AP139</f>
        <v>0</v>
      </c>
      <c r="AA136" s="27">
        <f>'حضور وانصراف'!AO139</f>
        <v>0</v>
      </c>
      <c r="AB136" s="27">
        <f>'حضور وانصراف'!AQ139</f>
        <v>0</v>
      </c>
      <c r="AC136" s="27">
        <f>'حضور وانصراف'!AR139</f>
        <v>0</v>
      </c>
      <c r="AD136" s="28">
        <f t="shared" si="11"/>
        <v>12.416666666666666</v>
      </c>
      <c r="AE136" s="27">
        <f>'حضور وانصراف'!AW139</f>
        <v>0</v>
      </c>
      <c r="AF136" s="27">
        <f>'حضور وانصراف'!AX139</f>
        <v>0</v>
      </c>
      <c r="AG136" s="27">
        <f>'حضور وانصراف'!AS139</f>
        <v>0</v>
      </c>
      <c r="AH136" s="27">
        <f>'حضور وانصراف'!AT139</f>
        <v>0</v>
      </c>
    </row>
    <row r="137" spans="1:34" ht="18.75" thickBot="1" x14ac:dyDescent="0.25">
      <c r="A137" s="24">
        <f>'حضور وانصراف'!D140</f>
        <v>125</v>
      </c>
      <c r="B137" s="24">
        <f>'حضور وانصراف'!E140</f>
        <v>553</v>
      </c>
      <c r="C137" s="24" t="str">
        <f>'حضور وانصراف'!F140</f>
        <v>عبدالمنعم عبدالمنعم محمد السيد خليل</v>
      </c>
      <c r="D137" s="24" t="str">
        <f>'حضور وانصراف'!G140</f>
        <v>عامل انتاج</v>
      </c>
      <c r="E137" s="24">
        <f>COUNTIF('حضور وانصراف'!H140:AL140,"ح")+COUNTIF('حضور وانصراف'!H140:AL140,"&lt;0")+COUNTIF('حضور وانصراف'!H140:AL140,"&gt;0")</f>
        <v>5</v>
      </c>
      <c r="F137" s="88">
        <f t="shared" si="6"/>
        <v>-22.166666666666668</v>
      </c>
      <c r="G137" s="25">
        <f>COUNTIF('حضور وانصراف'!H140:AL140,"غ ب")</f>
        <v>0</v>
      </c>
      <c r="H137" s="25">
        <f>COUNTIF('حضور وانصراف'!H140:AL140,"إعتيادى")</f>
        <v>0</v>
      </c>
      <c r="I137" s="25">
        <f>COUNTIF('حضور وانصراف'!I140:AQ140,"1/2إعتيادى")</f>
        <v>0</v>
      </c>
      <c r="J137" s="25">
        <f>COUNTIF('حضور وانصراف'!H140:AL140,"عارضه")</f>
        <v>0</v>
      </c>
      <c r="K137" s="25">
        <f>COUNTIF('حضور وانصراف'!I140:AQ140,"1/2عارضه")</f>
        <v>0</v>
      </c>
      <c r="L137" s="25">
        <f>COUNTIF('حضور وانصراف'!H140:AL140,"بدون اجر")</f>
        <v>0</v>
      </c>
      <c r="M137" s="25">
        <f>COUNTIF('حضور وانصراف'!H140:AL140,"1/2بدون")</f>
        <v>0</v>
      </c>
      <c r="N137" s="25">
        <f>COUNTIF('حضور وانصراف'!H140:AL140,"إذن 1")</f>
        <v>0</v>
      </c>
      <c r="O137" s="25">
        <f>COUNTIF('حضور وانصراف'!H140:AL140,"إذن 2")</f>
        <v>0</v>
      </c>
      <c r="P137" s="25">
        <f>COUNTIF('حضور وانصراف'!H140:AL140,"م")</f>
        <v>0</v>
      </c>
      <c r="Q137" s="25">
        <f>COUNTIF('حضور وانصراف'!H140:AL140,"مرضى")</f>
        <v>0</v>
      </c>
      <c r="R137" s="25">
        <f t="shared" si="7"/>
        <v>0.83333333333333337</v>
      </c>
      <c r="S137" s="25">
        <f>COUNTIF('حضور وانصراف'!H140:AL140,"&gt;0")</f>
        <v>0</v>
      </c>
      <c r="T137" s="25">
        <f>SUMIF('حضور وانصراف'!H140:AL140,"&gt;0")</f>
        <v>0</v>
      </c>
      <c r="U137" s="26">
        <f t="shared" si="8"/>
        <v>0</v>
      </c>
      <c r="V137" s="25">
        <f>COUNTIF('حضور وانصراف'!H140:AL140,"&lt;0")</f>
        <v>0</v>
      </c>
      <c r="W137" s="25">
        <f>-SUMIF('حضور وانصراف'!H140:AL140,"&lt;0")</f>
        <v>0</v>
      </c>
      <c r="X137" s="26">
        <f t="shared" si="9"/>
        <v>0</v>
      </c>
      <c r="Y137" s="88">
        <f t="shared" si="10"/>
        <v>-22.166666666666668</v>
      </c>
      <c r="Z137" s="27">
        <f>'حضور وانصراف'!AP140</f>
        <v>0</v>
      </c>
      <c r="AA137" s="27">
        <f>'حضور وانصراف'!AO140</f>
        <v>0</v>
      </c>
      <c r="AB137" s="27">
        <f>'حضور وانصراف'!AQ140</f>
        <v>0</v>
      </c>
      <c r="AC137" s="27">
        <f>'حضور وانصراف'!AR140</f>
        <v>0</v>
      </c>
      <c r="AD137" s="28">
        <f t="shared" si="11"/>
        <v>5.833333333333333</v>
      </c>
      <c r="AE137" s="27">
        <f>'حضور وانصراف'!AW140</f>
        <v>0</v>
      </c>
      <c r="AF137" s="27">
        <f>'حضور وانصراف'!AX140</f>
        <v>0</v>
      </c>
      <c r="AG137" s="27">
        <f>'حضور وانصراف'!AS140</f>
        <v>0</v>
      </c>
      <c r="AH137" s="27">
        <f>'حضور وانصراف'!AT140</f>
        <v>0</v>
      </c>
    </row>
    <row r="138" spans="1:34" ht="18.75" thickBot="1" x14ac:dyDescent="0.25">
      <c r="A138" s="24">
        <f>'حضور وانصراف'!D141</f>
        <v>126</v>
      </c>
      <c r="B138" s="24">
        <f>'حضور وانصراف'!E141</f>
        <v>275</v>
      </c>
      <c r="C138" s="24" t="str">
        <f>'حضور وانصراف'!F141</f>
        <v>احمد محمد احمد جليل</v>
      </c>
      <c r="D138" s="24" t="str">
        <f>'حضور وانصراف'!G141</f>
        <v>مشرف قسم التغليف</v>
      </c>
      <c r="E138" s="24">
        <f>COUNTIF('حضور وانصراف'!H141:AL141,"ح")+COUNTIF('حضور وانصراف'!H141:AL141,"&lt;0")+COUNTIF('حضور وانصراف'!H141:AL141,"&gt;0")</f>
        <v>8</v>
      </c>
      <c r="F138" s="88">
        <f t="shared" si="6"/>
        <v>-18.666666666666664</v>
      </c>
      <c r="G138" s="25">
        <f>COUNTIF('حضور وانصراف'!H141:AL141,"غ ب")</f>
        <v>0</v>
      </c>
      <c r="H138" s="25">
        <f>COUNTIF('حضور وانصراف'!H141:AL141,"إعتيادى")</f>
        <v>0</v>
      </c>
      <c r="I138" s="25">
        <f>COUNTIF('حضور وانصراف'!I141:AQ141,"1/2إعتيادى")</f>
        <v>0</v>
      </c>
      <c r="J138" s="25">
        <f>COUNTIF('حضور وانصراف'!H141:AL141,"عارضه")</f>
        <v>0</v>
      </c>
      <c r="K138" s="25">
        <f>COUNTIF('حضور وانصراف'!I141:AQ141,"1/2عارضه")</f>
        <v>0</v>
      </c>
      <c r="L138" s="25">
        <f>COUNTIF('حضور وانصراف'!H141:AL141,"بدون اجر")</f>
        <v>0</v>
      </c>
      <c r="M138" s="25">
        <f>COUNTIF('حضور وانصراف'!H141:AL141,"1/2بدون")</f>
        <v>0</v>
      </c>
      <c r="N138" s="25">
        <f>COUNTIF('حضور وانصراف'!H141:AL141,"إذن 1")</f>
        <v>0</v>
      </c>
      <c r="O138" s="25">
        <f>COUNTIF('حضور وانصراف'!H141:AL141,"إذن 2")</f>
        <v>0</v>
      </c>
      <c r="P138" s="25">
        <f>COUNTIF('حضور وانصراف'!H141:AL141,"م")</f>
        <v>0</v>
      </c>
      <c r="Q138" s="25">
        <f>COUNTIF('حضور وانصراف'!H141:AL141,"مرضى")</f>
        <v>0</v>
      </c>
      <c r="R138" s="25">
        <f t="shared" si="7"/>
        <v>1.3333333333333333</v>
      </c>
      <c r="S138" s="25">
        <f>COUNTIF('حضور وانصراف'!H141:AL141,"&gt;0")</f>
        <v>1</v>
      </c>
      <c r="T138" s="25">
        <f>SUMIF('حضور وانصراف'!H141:AL141,"&gt;0")</f>
        <v>240</v>
      </c>
      <c r="U138" s="26">
        <f t="shared" si="8"/>
        <v>0.5</v>
      </c>
      <c r="V138" s="25">
        <f>COUNTIF('حضور وانصراف'!H141:AL141,"&lt;0")</f>
        <v>1</v>
      </c>
      <c r="W138" s="25">
        <f>-SUMIF('حضور وانصراف'!H141:AL141,"&lt;0")</f>
        <v>60</v>
      </c>
      <c r="X138" s="26">
        <f t="shared" si="9"/>
        <v>0.125</v>
      </c>
      <c r="Y138" s="88">
        <f t="shared" si="10"/>
        <v>-18.666666666666664</v>
      </c>
      <c r="Z138" s="27">
        <f>'حضور وانصراف'!AP141</f>
        <v>0</v>
      </c>
      <c r="AA138" s="27">
        <f>'حضور وانصراف'!AO141</f>
        <v>0</v>
      </c>
      <c r="AB138" s="27">
        <f>'حضور وانصراف'!AQ141</f>
        <v>0</v>
      </c>
      <c r="AC138" s="27">
        <f>'حضور وانصراف'!AR141</f>
        <v>0</v>
      </c>
      <c r="AD138" s="28">
        <f t="shared" si="11"/>
        <v>9.8333333333333339</v>
      </c>
      <c r="AE138" s="27">
        <f>'حضور وانصراف'!AW141</f>
        <v>0</v>
      </c>
      <c r="AF138" s="27">
        <f>'حضور وانصراف'!AX141</f>
        <v>0</v>
      </c>
      <c r="AG138" s="27">
        <f>'حضور وانصراف'!AS141</f>
        <v>0</v>
      </c>
      <c r="AH138" s="27">
        <f>'حضور وانصراف'!AT141</f>
        <v>0</v>
      </c>
    </row>
    <row r="139" spans="1:34" ht="18.75" thickBot="1" x14ac:dyDescent="0.25">
      <c r="A139" s="24">
        <f>'حضور وانصراف'!D142</f>
        <v>127</v>
      </c>
      <c r="B139" s="24">
        <f>'حضور وانصراف'!E142</f>
        <v>344</v>
      </c>
      <c r="C139" s="24" t="str">
        <f>'حضور وانصراف'!F142</f>
        <v>اسامه محمد عبدالحليم عبدالنبى</v>
      </c>
      <c r="D139" s="24" t="str">
        <f>'حضور وانصراف'!G142</f>
        <v>مشرف قسم التغليف</v>
      </c>
      <c r="E139" s="24">
        <f>COUNTIF('حضور وانصراف'!H142:AL142,"ح")+COUNTIF('حضور وانصراف'!H142:AL142,"&lt;0")+COUNTIF('حضور وانصراف'!H142:AL142,"&gt;0")</f>
        <v>6</v>
      </c>
      <c r="F139" s="88">
        <f t="shared" si="6"/>
        <v>-21</v>
      </c>
      <c r="G139" s="25">
        <f>COUNTIF('حضور وانصراف'!H142:AL142,"غ ب")</f>
        <v>0</v>
      </c>
      <c r="H139" s="25">
        <f>COUNTIF('حضور وانصراف'!H142:AL142,"إعتيادى")</f>
        <v>0</v>
      </c>
      <c r="I139" s="25">
        <f>COUNTIF('حضور وانصراف'!I142:AQ142,"1/2إعتيادى")</f>
        <v>0</v>
      </c>
      <c r="J139" s="25">
        <f>COUNTIF('حضور وانصراف'!H142:AL142,"عارضه")</f>
        <v>0</v>
      </c>
      <c r="K139" s="25">
        <f>COUNTIF('حضور وانصراف'!I142:AQ142,"1/2عارضه")</f>
        <v>0</v>
      </c>
      <c r="L139" s="25">
        <f>COUNTIF('حضور وانصراف'!H142:AL142,"بدون اجر")</f>
        <v>0</v>
      </c>
      <c r="M139" s="25">
        <f>COUNTIF('حضور وانصراف'!H142:AL142,"1/2بدون")</f>
        <v>0</v>
      </c>
      <c r="N139" s="25">
        <f>COUNTIF('حضور وانصراف'!H142:AL142,"إذن 1")</f>
        <v>0</v>
      </c>
      <c r="O139" s="25">
        <f>COUNTIF('حضور وانصراف'!H142:AL142,"إذن 2")</f>
        <v>0</v>
      </c>
      <c r="P139" s="25">
        <f>COUNTIF('حضور وانصراف'!H142:AL142,"م")</f>
        <v>0</v>
      </c>
      <c r="Q139" s="25">
        <f>COUNTIF('حضور وانصراف'!H142:AL142,"مرضى")</f>
        <v>0</v>
      </c>
      <c r="R139" s="25">
        <f t="shared" si="7"/>
        <v>1</v>
      </c>
      <c r="S139" s="25">
        <f>COUNTIF('حضور وانصراف'!H142:AL142,"&gt;0")</f>
        <v>1</v>
      </c>
      <c r="T139" s="25">
        <f>SUMIF('حضور وانصراف'!H142:AL142,"&gt;0")</f>
        <v>240</v>
      </c>
      <c r="U139" s="26">
        <f t="shared" si="8"/>
        <v>0.5</v>
      </c>
      <c r="V139" s="25">
        <f>COUNTIF('حضور وانصراف'!H142:AL142,"&lt;0")</f>
        <v>1</v>
      </c>
      <c r="W139" s="25">
        <f>-SUMIF('حضور وانصراف'!H142:AL142,"&lt;0")</f>
        <v>360</v>
      </c>
      <c r="X139" s="26">
        <f t="shared" si="9"/>
        <v>0.75</v>
      </c>
      <c r="Y139" s="88">
        <f t="shared" si="10"/>
        <v>-21</v>
      </c>
      <c r="Z139" s="27">
        <f>'حضور وانصراف'!AP142</f>
        <v>0</v>
      </c>
      <c r="AA139" s="27">
        <f>'حضور وانصراف'!AO142</f>
        <v>0</v>
      </c>
      <c r="AB139" s="27">
        <f>'حضور وانصراف'!AQ142</f>
        <v>0</v>
      </c>
      <c r="AC139" s="27">
        <f>'حضور وانصراف'!AR142</f>
        <v>0</v>
      </c>
      <c r="AD139" s="28">
        <f t="shared" si="11"/>
        <v>7.5</v>
      </c>
      <c r="AE139" s="27">
        <f>'حضور وانصراف'!AW142</f>
        <v>0</v>
      </c>
      <c r="AF139" s="27">
        <f>'حضور وانصراف'!AX142</f>
        <v>0</v>
      </c>
      <c r="AG139" s="27">
        <f>'حضور وانصراف'!AS142</f>
        <v>0</v>
      </c>
      <c r="AH139" s="27">
        <f>'حضور وانصراف'!AT142</f>
        <v>0</v>
      </c>
    </row>
    <row r="140" spans="1:34" ht="18.75" thickBot="1" x14ac:dyDescent="0.25">
      <c r="A140" s="24">
        <f>'حضور وانصراف'!D143</f>
        <v>128</v>
      </c>
      <c r="B140" s="24">
        <f>'حضور وانصراف'!E143</f>
        <v>274</v>
      </c>
      <c r="C140" s="24" t="str">
        <f>'حضور وانصراف'!F143</f>
        <v>احمد عبدالمنعم احمد عبدالحميد</v>
      </c>
      <c r="D140" s="24" t="str">
        <f>'حضور وانصراف'!G143</f>
        <v>قسم التغليف</v>
      </c>
      <c r="E140" s="24">
        <f>COUNTIF('حضور وانصراف'!H143:AL143,"ح")+COUNTIF('حضور وانصراف'!H143:AL143,"&lt;0")+COUNTIF('حضور وانصراف'!H143:AL143,"&gt;0")</f>
        <v>11</v>
      </c>
      <c r="F140" s="88">
        <f t="shared" si="6"/>
        <v>-15.166666666666666</v>
      </c>
      <c r="G140" s="25">
        <f>COUNTIF('حضور وانصراف'!H143:AL143,"غ ب")</f>
        <v>0</v>
      </c>
      <c r="H140" s="25">
        <f>COUNTIF('حضور وانصراف'!H143:AL143,"إعتيادى")</f>
        <v>0</v>
      </c>
      <c r="I140" s="25">
        <f>COUNTIF('حضور وانصراف'!I143:AQ143,"1/2إعتيادى")</f>
        <v>0</v>
      </c>
      <c r="J140" s="25">
        <f>COUNTIF('حضور وانصراف'!H143:AL143,"عارضه")</f>
        <v>0</v>
      </c>
      <c r="K140" s="25">
        <f>COUNTIF('حضور وانصراف'!I143:AQ143,"1/2عارضه")</f>
        <v>0</v>
      </c>
      <c r="L140" s="25">
        <f>COUNTIF('حضور وانصراف'!H143:AL143,"بدون اجر")</f>
        <v>0</v>
      </c>
      <c r="M140" s="25">
        <f>COUNTIF('حضور وانصراف'!H143:AL143,"1/2بدون")</f>
        <v>0</v>
      </c>
      <c r="N140" s="25">
        <f>COUNTIF('حضور وانصراف'!H143:AL143,"إذن 1")</f>
        <v>0</v>
      </c>
      <c r="O140" s="25">
        <f>COUNTIF('حضور وانصراف'!H143:AL143,"إذن 2")</f>
        <v>0</v>
      </c>
      <c r="P140" s="25">
        <f>COUNTIF('حضور وانصراف'!H143:AL143,"م")</f>
        <v>0</v>
      </c>
      <c r="Q140" s="25">
        <f>COUNTIF('حضور وانصراف'!H143:AL143,"مرضى")</f>
        <v>0</v>
      </c>
      <c r="R140" s="25">
        <f t="shared" si="7"/>
        <v>1.8333333333333333</v>
      </c>
      <c r="S140" s="25">
        <f>COUNTIF('حضور وانصراف'!H143:AL143,"&gt;0")</f>
        <v>11</v>
      </c>
      <c r="T140" s="25">
        <f>SUMIF('حضور وانصراف'!H143:AL143,"&gt;0")</f>
        <v>4800</v>
      </c>
      <c r="U140" s="26">
        <f t="shared" si="8"/>
        <v>10</v>
      </c>
      <c r="V140" s="25">
        <f>COUNTIF('حضور وانصراف'!H143:AL143,"&lt;0")</f>
        <v>0</v>
      </c>
      <c r="W140" s="25">
        <f>-SUMIF('حضور وانصراف'!H143:AL143,"&lt;0")</f>
        <v>0</v>
      </c>
      <c r="X140" s="26">
        <f t="shared" si="9"/>
        <v>0</v>
      </c>
      <c r="Y140" s="88">
        <f t="shared" si="10"/>
        <v>-15.166666666666666</v>
      </c>
      <c r="Z140" s="27">
        <f>'حضور وانصراف'!AP143</f>
        <v>0</v>
      </c>
      <c r="AA140" s="27">
        <f>'حضور وانصراف'!AO143</f>
        <v>0</v>
      </c>
      <c r="AB140" s="27">
        <f>'حضور وانصراف'!AQ143</f>
        <v>0</v>
      </c>
      <c r="AC140" s="27">
        <f>'حضور وانصراف'!AR143</f>
        <v>0</v>
      </c>
      <c r="AD140" s="28">
        <f t="shared" si="11"/>
        <v>22.833333333333332</v>
      </c>
      <c r="AE140" s="27">
        <f>'حضور وانصراف'!AW143</f>
        <v>0</v>
      </c>
      <c r="AF140" s="27">
        <f>'حضور وانصراف'!AX143</f>
        <v>0</v>
      </c>
      <c r="AG140" s="27">
        <f>'حضور وانصراف'!AS143</f>
        <v>0</v>
      </c>
      <c r="AH140" s="27">
        <f>'حضور وانصراف'!AT143</f>
        <v>0</v>
      </c>
    </row>
    <row r="141" spans="1:34" ht="18.75" thickBot="1" x14ac:dyDescent="0.25">
      <c r="A141" s="24">
        <f>'حضور وانصراف'!D144</f>
        <v>129</v>
      </c>
      <c r="B141" s="24">
        <f>'حضور وانصراف'!E144</f>
        <v>381</v>
      </c>
      <c r="C141" s="24" t="str">
        <f>'حضور وانصراف'!F144</f>
        <v>محمد سمير طلعت محمود خليفه</v>
      </c>
      <c r="D141" s="24" t="str">
        <f>'حضور وانصراف'!G144</f>
        <v>قسم التغليف</v>
      </c>
      <c r="E141" s="24">
        <f>COUNTIF('حضور وانصراف'!H144:AL144,"ح")+COUNTIF('حضور وانصراف'!H144:AL144,"&lt;0")+COUNTIF('حضور وانصراف'!H144:AL144,"&gt;0")</f>
        <v>4</v>
      </c>
      <c r="F141" s="88">
        <f t="shared" si="6"/>
        <v>-23.333333333333332</v>
      </c>
      <c r="G141" s="25">
        <f>COUNTIF('حضور وانصراف'!H144:AL144,"غ ب")</f>
        <v>0</v>
      </c>
      <c r="H141" s="25">
        <f>COUNTIF('حضور وانصراف'!H144:AL144,"إعتيادى")</f>
        <v>0</v>
      </c>
      <c r="I141" s="25">
        <f>COUNTIF('حضور وانصراف'!I144:AQ144,"1/2إعتيادى")</f>
        <v>0</v>
      </c>
      <c r="J141" s="25">
        <f>COUNTIF('حضور وانصراف'!H144:AL144,"عارضه")</f>
        <v>0</v>
      </c>
      <c r="K141" s="25">
        <f>COUNTIF('حضور وانصراف'!I144:AQ144,"1/2عارضه")</f>
        <v>0</v>
      </c>
      <c r="L141" s="25">
        <f>COUNTIF('حضور وانصراف'!H144:AL144,"بدون اجر")</f>
        <v>0</v>
      </c>
      <c r="M141" s="25">
        <f>COUNTIF('حضور وانصراف'!H144:AL144,"1/2بدون")</f>
        <v>0</v>
      </c>
      <c r="N141" s="25">
        <f>COUNTIF('حضور وانصراف'!H144:AL144,"إذن 1")</f>
        <v>0</v>
      </c>
      <c r="O141" s="25">
        <f>COUNTIF('حضور وانصراف'!H144:AL144,"إذن 2")</f>
        <v>0</v>
      </c>
      <c r="P141" s="25">
        <f>COUNTIF('حضور وانصراف'!H144:AL144,"م")</f>
        <v>0</v>
      </c>
      <c r="Q141" s="25">
        <f>COUNTIF('حضور وانصراف'!H144:AL144,"مرضى")</f>
        <v>0</v>
      </c>
      <c r="R141" s="25">
        <f t="shared" si="7"/>
        <v>0.66666666666666663</v>
      </c>
      <c r="S141" s="25">
        <f>COUNTIF('حضور وانصراف'!H144:AL144,"&gt;0")</f>
        <v>1</v>
      </c>
      <c r="T141" s="25">
        <f>SUMIF('حضور وانصراف'!H144:AL144,"&gt;0")</f>
        <v>240</v>
      </c>
      <c r="U141" s="26">
        <f t="shared" si="8"/>
        <v>0.5</v>
      </c>
      <c r="V141" s="25">
        <f>COUNTIF('حضور وانصراف'!H144:AL144,"&lt;0")</f>
        <v>0</v>
      </c>
      <c r="W141" s="25">
        <f>-SUMIF('حضور وانصراف'!H144:AL144,"&lt;0")</f>
        <v>0</v>
      </c>
      <c r="X141" s="26">
        <f t="shared" si="9"/>
        <v>0</v>
      </c>
      <c r="Y141" s="88">
        <f t="shared" si="10"/>
        <v>-23.333333333333332</v>
      </c>
      <c r="Z141" s="27">
        <f>'حضور وانصراف'!AP144</f>
        <v>0</v>
      </c>
      <c r="AA141" s="27">
        <f>'حضور وانصراف'!AO144</f>
        <v>0</v>
      </c>
      <c r="AB141" s="27">
        <f>'حضور وانصراف'!AQ144</f>
        <v>0</v>
      </c>
      <c r="AC141" s="27">
        <f>'حضور وانصراف'!AR144</f>
        <v>0</v>
      </c>
      <c r="AD141" s="28">
        <f t="shared" si="11"/>
        <v>5.166666666666667</v>
      </c>
      <c r="AE141" s="27">
        <f>'حضور وانصراف'!AW144</f>
        <v>0</v>
      </c>
      <c r="AF141" s="27">
        <f>'حضور وانصراف'!AX144</f>
        <v>0</v>
      </c>
      <c r="AG141" s="27">
        <f>'حضور وانصراف'!AS144</f>
        <v>0</v>
      </c>
      <c r="AH141" s="27">
        <f>'حضور وانصراف'!AT144</f>
        <v>0</v>
      </c>
    </row>
    <row r="142" spans="1:34" ht="18.75" thickBot="1" x14ac:dyDescent="0.25">
      <c r="A142" s="24">
        <f>'حضور وانصراف'!D145</f>
        <v>130</v>
      </c>
      <c r="B142" s="24">
        <f>'حضور وانصراف'!E145</f>
        <v>276</v>
      </c>
      <c r="C142" s="24" t="str">
        <f>'حضور وانصراف'!F145</f>
        <v>خالد رمضان بندارى ابراهيم محجوب</v>
      </c>
      <c r="D142" s="24" t="str">
        <f>'حضور وانصراف'!G145</f>
        <v>قسم التغليف</v>
      </c>
      <c r="E142" s="24">
        <f>COUNTIF('حضور وانصراف'!H145:AL145,"ح")+COUNTIF('حضور وانصراف'!H145:AL145,"&lt;0")+COUNTIF('حضور وانصراف'!H145:AL145,"&gt;0")</f>
        <v>4</v>
      </c>
      <c r="F142" s="88">
        <f t="shared" ref="F142:F205" si="12">E142+R142-28</f>
        <v>-23.333333333333332</v>
      </c>
      <c r="G142" s="25">
        <f>COUNTIF('حضور وانصراف'!H145:AL145,"غ ب")</f>
        <v>0</v>
      </c>
      <c r="H142" s="25">
        <f>COUNTIF('حضور وانصراف'!H145:AL145,"إعتيادى")</f>
        <v>0</v>
      </c>
      <c r="I142" s="25">
        <f>COUNTIF('حضور وانصراف'!I145:AQ145,"1/2إعتيادى")</f>
        <v>0</v>
      </c>
      <c r="J142" s="25">
        <f>COUNTIF('حضور وانصراف'!H145:AL145,"عارضه")</f>
        <v>0</v>
      </c>
      <c r="K142" s="25">
        <f>COUNTIF('حضور وانصراف'!I145:AQ145,"1/2عارضه")</f>
        <v>0</v>
      </c>
      <c r="L142" s="25">
        <f>COUNTIF('حضور وانصراف'!H145:AL145,"بدون اجر")</f>
        <v>0</v>
      </c>
      <c r="M142" s="25">
        <f>COUNTIF('حضور وانصراف'!H145:AL145,"1/2بدون")</f>
        <v>0</v>
      </c>
      <c r="N142" s="25">
        <f>COUNTIF('حضور وانصراف'!H145:AL145,"إذن 1")</f>
        <v>0</v>
      </c>
      <c r="O142" s="25">
        <f>COUNTIF('حضور وانصراف'!H145:AL145,"إذن 2")</f>
        <v>0</v>
      </c>
      <c r="P142" s="25">
        <f>COUNTIF('حضور وانصراف'!H145:AL145,"م")</f>
        <v>0</v>
      </c>
      <c r="Q142" s="25">
        <f>COUNTIF('حضور وانصراف'!H145:AL145,"مرضى")</f>
        <v>0</v>
      </c>
      <c r="R142" s="25">
        <f t="shared" ref="R142:R205" si="13">E142/6</f>
        <v>0.66666666666666663</v>
      </c>
      <c r="S142" s="25">
        <f>COUNTIF('حضور وانصراف'!H145:AL145,"&gt;0")</f>
        <v>0</v>
      </c>
      <c r="T142" s="25">
        <f>SUMIF('حضور وانصراف'!H145:AL145,"&gt;0")</f>
        <v>0</v>
      </c>
      <c r="U142" s="26">
        <f t="shared" ref="U142:U205" si="14">ABS(T142/480)</f>
        <v>0</v>
      </c>
      <c r="V142" s="25">
        <f>COUNTIF('حضور وانصراف'!H145:AL145,"&lt;0")</f>
        <v>0</v>
      </c>
      <c r="W142" s="25">
        <f>-SUMIF('حضور وانصراف'!H145:AL145,"&lt;0")</f>
        <v>0</v>
      </c>
      <c r="X142" s="26">
        <f t="shared" ref="X142:X205" si="15">ABS(W142/480)</f>
        <v>0</v>
      </c>
      <c r="Y142" s="88">
        <f t="shared" ref="Y142:Y205" si="16">F142+(G142*2)+L142+(M142/2)</f>
        <v>-23.333333333333332</v>
      </c>
      <c r="Z142" s="27">
        <f>'حضور وانصراف'!AP145</f>
        <v>0</v>
      </c>
      <c r="AA142" s="27">
        <f>'حضور وانصراف'!AO145</f>
        <v>0</v>
      </c>
      <c r="AB142" s="27">
        <f>'حضور وانصراف'!AQ145</f>
        <v>0</v>
      </c>
      <c r="AC142" s="27">
        <f>'حضور وانصراف'!AR145</f>
        <v>0</v>
      </c>
      <c r="AD142" s="28">
        <f t="shared" ref="AD142:AD205" si="17">E142+U142+R142</f>
        <v>4.666666666666667</v>
      </c>
      <c r="AE142" s="27">
        <f>'حضور وانصراف'!AW145</f>
        <v>0</v>
      </c>
      <c r="AF142" s="27">
        <f>'حضور وانصراف'!AX145</f>
        <v>0</v>
      </c>
      <c r="AG142" s="27">
        <f>'حضور وانصراف'!AS145</f>
        <v>0</v>
      </c>
      <c r="AH142" s="27">
        <f>'حضور وانصراف'!AT145</f>
        <v>0</v>
      </c>
    </row>
    <row r="143" spans="1:34" ht="18.75" thickBot="1" x14ac:dyDescent="0.25">
      <c r="A143" s="24">
        <f>'حضور وانصراف'!D146</f>
        <v>131</v>
      </c>
      <c r="B143" s="24">
        <f>'حضور وانصراف'!E146</f>
        <v>278</v>
      </c>
      <c r="C143" s="24" t="str">
        <f>'حضور وانصراف'!F146</f>
        <v>مصطفى نحمده محمد على هيكل</v>
      </c>
      <c r="D143" s="24" t="str">
        <f>'حضور وانصراف'!G146</f>
        <v>قسم التغليف</v>
      </c>
      <c r="E143" s="24">
        <f>COUNTIF('حضور وانصراف'!H146:AL146,"ح")+COUNTIF('حضور وانصراف'!H146:AL146,"&lt;0")+COUNTIF('حضور وانصراف'!H146:AL146,"&gt;0")</f>
        <v>9</v>
      </c>
      <c r="F143" s="88">
        <f t="shared" si="12"/>
        <v>-17.5</v>
      </c>
      <c r="G143" s="25">
        <f>COUNTIF('حضور وانصراف'!H146:AL146,"غ ب")</f>
        <v>0</v>
      </c>
      <c r="H143" s="25">
        <f>COUNTIF('حضور وانصراف'!H146:AL146,"إعتيادى")</f>
        <v>0</v>
      </c>
      <c r="I143" s="25">
        <f>COUNTIF('حضور وانصراف'!I146:AQ146,"1/2إعتيادى")</f>
        <v>0</v>
      </c>
      <c r="J143" s="25">
        <f>COUNTIF('حضور وانصراف'!H146:AL146,"عارضه")</f>
        <v>0</v>
      </c>
      <c r="K143" s="25">
        <f>COUNTIF('حضور وانصراف'!I146:AQ146,"1/2عارضه")</f>
        <v>0</v>
      </c>
      <c r="L143" s="25">
        <f>COUNTIF('حضور وانصراف'!H146:AL146,"بدون اجر")</f>
        <v>0</v>
      </c>
      <c r="M143" s="25">
        <f>COUNTIF('حضور وانصراف'!H146:AL146,"1/2بدون")</f>
        <v>0</v>
      </c>
      <c r="N143" s="25">
        <f>COUNTIF('حضور وانصراف'!H146:AL146,"إذن 1")</f>
        <v>0</v>
      </c>
      <c r="O143" s="25">
        <f>COUNTIF('حضور وانصراف'!H146:AL146,"إذن 2")</f>
        <v>0</v>
      </c>
      <c r="P143" s="25">
        <f>COUNTIF('حضور وانصراف'!H146:AL146,"م")</f>
        <v>0</v>
      </c>
      <c r="Q143" s="25">
        <f>COUNTIF('حضور وانصراف'!H146:AL146,"مرضى")</f>
        <v>0</v>
      </c>
      <c r="R143" s="25">
        <f t="shared" si="13"/>
        <v>1.5</v>
      </c>
      <c r="S143" s="25">
        <f>COUNTIF('حضور وانصراف'!H146:AL146,"&gt;0")</f>
        <v>0</v>
      </c>
      <c r="T143" s="25">
        <f>SUMIF('حضور وانصراف'!H146:AL146,"&gt;0")</f>
        <v>0</v>
      </c>
      <c r="U143" s="26">
        <f t="shared" si="14"/>
        <v>0</v>
      </c>
      <c r="V143" s="25">
        <f>COUNTIF('حضور وانصراف'!H146:AL146,"&lt;0")</f>
        <v>0</v>
      </c>
      <c r="W143" s="25">
        <f>-SUMIF('حضور وانصراف'!H146:AL146,"&lt;0")</f>
        <v>0</v>
      </c>
      <c r="X143" s="26">
        <f t="shared" si="15"/>
        <v>0</v>
      </c>
      <c r="Y143" s="88">
        <f t="shared" si="16"/>
        <v>-17.5</v>
      </c>
      <c r="Z143" s="27">
        <f>'حضور وانصراف'!AP146</f>
        <v>0</v>
      </c>
      <c r="AA143" s="27">
        <f>'حضور وانصراف'!AO146</f>
        <v>0</v>
      </c>
      <c r="AB143" s="27">
        <f>'حضور وانصراف'!AQ146</f>
        <v>0</v>
      </c>
      <c r="AC143" s="27">
        <f>'حضور وانصراف'!AR146</f>
        <v>0</v>
      </c>
      <c r="AD143" s="28">
        <f t="shared" si="17"/>
        <v>10.5</v>
      </c>
      <c r="AE143" s="27">
        <f>'حضور وانصراف'!AW146</f>
        <v>0</v>
      </c>
      <c r="AF143" s="27">
        <f>'حضور وانصراف'!AX146</f>
        <v>0</v>
      </c>
      <c r="AG143" s="27">
        <f>'حضور وانصراف'!AS146</f>
        <v>0</v>
      </c>
      <c r="AH143" s="27">
        <f>'حضور وانصراف'!AT146</f>
        <v>0</v>
      </c>
    </row>
    <row r="144" spans="1:34" ht="18.75" thickBot="1" x14ac:dyDescent="0.25">
      <c r="A144" s="24">
        <f>'حضور وانصراف'!D147</f>
        <v>132</v>
      </c>
      <c r="B144" s="24">
        <f>'حضور وانصراف'!E147</f>
        <v>513</v>
      </c>
      <c r="C144" s="24" t="str">
        <f>'حضور وانصراف'!F147</f>
        <v>سامح عرفه حسن سيد احمد عبده</v>
      </c>
      <c r="D144" s="24" t="str">
        <f>'حضور وانصراف'!G147</f>
        <v>قسم التغليف</v>
      </c>
      <c r="E144" s="24">
        <f>COUNTIF('حضور وانصراف'!H147:AL147,"ح")+COUNTIF('حضور وانصراف'!H147:AL147,"&lt;0")+COUNTIF('حضور وانصراف'!H147:AL147,"&gt;0")</f>
        <v>9</v>
      </c>
      <c r="F144" s="88">
        <f t="shared" si="12"/>
        <v>-17.5</v>
      </c>
      <c r="G144" s="25">
        <f>COUNTIF('حضور وانصراف'!H147:AL147,"غ ب")</f>
        <v>0</v>
      </c>
      <c r="H144" s="25">
        <f>COUNTIF('حضور وانصراف'!H147:AL147,"إعتيادى")</f>
        <v>0</v>
      </c>
      <c r="I144" s="25">
        <f>COUNTIF('حضور وانصراف'!I147:AQ147,"1/2إعتيادى")</f>
        <v>0</v>
      </c>
      <c r="J144" s="25">
        <f>COUNTIF('حضور وانصراف'!H147:AL147,"عارضه")</f>
        <v>0</v>
      </c>
      <c r="K144" s="25">
        <f>COUNTIF('حضور وانصراف'!I147:AQ147,"1/2عارضه")</f>
        <v>0</v>
      </c>
      <c r="L144" s="25">
        <f>COUNTIF('حضور وانصراف'!H147:AL147,"بدون اجر")</f>
        <v>0</v>
      </c>
      <c r="M144" s="25">
        <f>COUNTIF('حضور وانصراف'!H147:AL147,"1/2بدون")</f>
        <v>0</v>
      </c>
      <c r="N144" s="25">
        <f>COUNTIF('حضور وانصراف'!H147:AL147,"إذن 1")</f>
        <v>0</v>
      </c>
      <c r="O144" s="25">
        <f>COUNTIF('حضور وانصراف'!H147:AL147,"إذن 2")</f>
        <v>0</v>
      </c>
      <c r="P144" s="25">
        <f>COUNTIF('حضور وانصراف'!H147:AL147,"م")</f>
        <v>0</v>
      </c>
      <c r="Q144" s="25">
        <f>COUNTIF('حضور وانصراف'!H147:AL147,"مرضى")</f>
        <v>0</v>
      </c>
      <c r="R144" s="25">
        <f t="shared" si="13"/>
        <v>1.5</v>
      </c>
      <c r="S144" s="25">
        <f>COUNTIF('حضور وانصراف'!H147:AL147,"&gt;0")</f>
        <v>1</v>
      </c>
      <c r="T144" s="25">
        <f>SUMIF('حضور وانصراف'!H147:AL147,"&gt;0")</f>
        <v>240</v>
      </c>
      <c r="U144" s="26">
        <f t="shared" si="14"/>
        <v>0.5</v>
      </c>
      <c r="V144" s="25">
        <f>COUNTIF('حضور وانصراف'!H147:AL147,"&lt;0")</f>
        <v>1</v>
      </c>
      <c r="W144" s="25">
        <f>-SUMIF('حضور وانصراف'!H147:AL147,"&lt;0")</f>
        <v>180</v>
      </c>
      <c r="X144" s="26">
        <f t="shared" si="15"/>
        <v>0.375</v>
      </c>
      <c r="Y144" s="88">
        <f t="shared" si="16"/>
        <v>-17.5</v>
      </c>
      <c r="Z144" s="27">
        <f>'حضور وانصراف'!AP147</f>
        <v>0</v>
      </c>
      <c r="AA144" s="27">
        <f>'حضور وانصراف'!AO147</f>
        <v>0</v>
      </c>
      <c r="AB144" s="27">
        <f>'حضور وانصراف'!AQ147</f>
        <v>0</v>
      </c>
      <c r="AC144" s="27">
        <f>'حضور وانصراف'!AR147</f>
        <v>0</v>
      </c>
      <c r="AD144" s="28">
        <f t="shared" si="17"/>
        <v>11</v>
      </c>
      <c r="AE144" s="27">
        <f>'حضور وانصراف'!AW147</f>
        <v>0</v>
      </c>
      <c r="AF144" s="27">
        <f>'حضور وانصراف'!AX147</f>
        <v>0</v>
      </c>
      <c r="AG144" s="27">
        <f>'حضور وانصراف'!AS147</f>
        <v>0</v>
      </c>
      <c r="AH144" s="27">
        <f>'حضور وانصراف'!AT147</f>
        <v>0</v>
      </c>
    </row>
    <row r="145" spans="1:34" ht="18.75" thickBot="1" x14ac:dyDescent="0.25">
      <c r="A145" s="24">
        <f>'حضور وانصراف'!D148</f>
        <v>133</v>
      </c>
      <c r="B145" s="24">
        <f>'حضور وانصراف'!E148</f>
        <v>280</v>
      </c>
      <c r="C145" s="24" t="str">
        <f>'حضور وانصراف'!F148</f>
        <v>ايهاب سمير سعد احمد على</v>
      </c>
      <c r="D145" s="24" t="str">
        <f>'حضور وانصراف'!G148</f>
        <v>قسم التغليف</v>
      </c>
      <c r="E145" s="24">
        <f>COUNTIF('حضور وانصراف'!H148:AL148,"ح")+COUNTIF('حضور وانصراف'!H148:AL148,"&lt;0")+COUNTIF('حضور وانصراف'!H148:AL148,"&gt;0")</f>
        <v>7</v>
      </c>
      <c r="F145" s="88">
        <f t="shared" si="12"/>
        <v>-19.833333333333336</v>
      </c>
      <c r="G145" s="25">
        <f>COUNTIF('حضور وانصراف'!H148:AL148,"غ ب")</f>
        <v>0</v>
      </c>
      <c r="H145" s="25">
        <f>COUNTIF('حضور وانصراف'!H148:AL148,"إعتيادى")</f>
        <v>0</v>
      </c>
      <c r="I145" s="25">
        <f>COUNTIF('حضور وانصراف'!I148:AQ148,"1/2إعتيادى")</f>
        <v>0</v>
      </c>
      <c r="J145" s="25">
        <f>COUNTIF('حضور وانصراف'!H148:AL148,"عارضه")</f>
        <v>0</v>
      </c>
      <c r="K145" s="25">
        <f>COUNTIF('حضور وانصراف'!I148:AQ148,"1/2عارضه")</f>
        <v>0</v>
      </c>
      <c r="L145" s="25">
        <f>COUNTIF('حضور وانصراف'!H148:AL148,"بدون اجر")</f>
        <v>0</v>
      </c>
      <c r="M145" s="25">
        <f>COUNTIF('حضور وانصراف'!H148:AL148,"1/2بدون")</f>
        <v>0</v>
      </c>
      <c r="N145" s="25">
        <f>COUNTIF('حضور وانصراف'!H148:AL148,"إذن 1")</f>
        <v>0</v>
      </c>
      <c r="O145" s="25">
        <f>COUNTIF('حضور وانصراف'!H148:AL148,"إذن 2")</f>
        <v>0</v>
      </c>
      <c r="P145" s="25">
        <f>COUNTIF('حضور وانصراف'!H148:AL148,"م")</f>
        <v>0</v>
      </c>
      <c r="Q145" s="25">
        <f>COUNTIF('حضور وانصراف'!H148:AL148,"مرضى")</f>
        <v>0</v>
      </c>
      <c r="R145" s="25">
        <f t="shared" si="13"/>
        <v>1.1666666666666667</v>
      </c>
      <c r="S145" s="25">
        <f>COUNTIF('حضور وانصراف'!H148:AL148,"&gt;0")</f>
        <v>1</v>
      </c>
      <c r="T145" s="25">
        <f>SUMIF('حضور وانصراف'!H148:AL148,"&gt;0")</f>
        <v>240</v>
      </c>
      <c r="U145" s="26">
        <f t="shared" si="14"/>
        <v>0.5</v>
      </c>
      <c r="V145" s="25">
        <f>COUNTIF('حضور وانصراف'!H148:AL148,"&lt;0")</f>
        <v>1</v>
      </c>
      <c r="W145" s="25">
        <f>-SUMIF('حضور وانصراف'!H148:AL148,"&lt;0")</f>
        <v>180</v>
      </c>
      <c r="X145" s="26">
        <f t="shared" si="15"/>
        <v>0.375</v>
      </c>
      <c r="Y145" s="88">
        <f t="shared" si="16"/>
        <v>-19.833333333333336</v>
      </c>
      <c r="Z145" s="27">
        <f>'حضور وانصراف'!AP148</f>
        <v>0</v>
      </c>
      <c r="AA145" s="27">
        <f>'حضور وانصراف'!AO148</f>
        <v>0</v>
      </c>
      <c r="AB145" s="27">
        <f>'حضور وانصراف'!AQ148</f>
        <v>0</v>
      </c>
      <c r="AC145" s="27">
        <f>'حضور وانصراف'!AR148</f>
        <v>0</v>
      </c>
      <c r="AD145" s="28">
        <f t="shared" si="17"/>
        <v>8.6666666666666661</v>
      </c>
      <c r="AE145" s="27">
        <f>'حضور وانصراف'!AW148</f>
        <v>0</v>
      </c>
      <c r="AF145" s="27">
        <f>'حضور وانصراف'!AX148</f>
        <v>0</v>
      </c>
      <c r="AG145" s="27">
        <f>'حضور وانصراف'!AS148</f>
        <v>0</v>
      </c>
      <c r="AH145" s="27">
        <f>'حضور وانصراف'!AT148</f>
        <v>0</v>
      </c>
    </row>
    <row r="146" spans="1:34" ht="18.75" thickBot="1" x14ac:dyDescent="0.25">
      <c r="A146" s="24">
        <f>'حضور وانصراف'!D149</f>
        <v>134</v>
      </c>
      <c r="B146" s="24">
        <f>'حضور وانصراف'!E149</f>
        <v>293</v>
      </c>
      <c r="C146" s="24" t="str">
        <f>'حضور وانصراف'!F149</f>
        <v>محمد عبدالفتاح احمد احمد جبريل</v>
      </c>
      <c r="D146" s="24" t="str">
        <f>'حضور وانصراف'!G149</f>
        <v>قسم التغليف</v>
      </c>
      <c r="E146" s="24">
        <f>COUNTIF('حضور وانصراف'!H149:AL149,"ح")+COUNTIF('حضور وانصراف'!H149:AL149,"&lt;0")+COUNTIF('حضور وانصراف'!H149:AL149,"&gt;0")</f>
        <v>1</v>
      </c>
      <c r="F146" s="88">
        <f t="shared" si="12"/>
        <v>-26.833333333333332</v>
      </c>
      <c r="G146" s="25">
        <f>COUNTIF('حضور وانصراف'!H149:AL149,"غ ب")</f>
        <v>0</v>
      </c>
      <c r="H146" s="25">
        <f>COUNTIF('حضور وانصراف'!H149:AL149,"إعتيادى")</f>
        <v>0</v>
      </c>
      <c r="I146" s="25">
        <f>COUNTIF('حضور وانصراف'!I149:AQ149,"1/2إعتيادى")</f>
        <v>0</v>
      </c>
      <c r="J146" s="25">
        <f>COUNTIF('حضور وانصراف'!H149:AL149,"عارضه")</f>
        <v>0</v>
      </c>
      <c r="K146" s="25">
        <f>COUNTIF('حضور وانصراف'!I149:AQ149,"1/2عارضه")</f>
        <v>0</v>
      </c>
      <c r="L146" s="25">
        <f>COUNTIF('حضور وانصراف'!H149:AL149,"بدون اجر")</f>
        <v>0</v>
      </c>
      <c r="M146" s="25">
        <f>COUNTIF('حضور وانصراف'!H149:AL149,"1/2بدون")</f>
        <v>0</v>
      </c>
      <c r="N146" s="25">
        <f>COUNTIF('حضور وانصراف'!H149:AL149,"إذن 1")</f>
        <v>0</v>
      </c>
      <c r="O146" s="25">
        <f>COUNTIF('حضور وانصراف'!H149:AL149,"إذن 2")</f>
        <v>0</v>
      </c>
      <c r="P146" s="25">
        <f>COUNTIF('حضور وانصراف'!H149:AL149,"م")</f>
        <v>0</v>
      </c>
      <c r="Q146" s="25">
        <f>COUNTIF('حضور وانصراف'!H149:AL149,"مرضى")</f>
        <v>0</v>
      </c>
      <c r="R146" s="25">
        <f t="shared" si="13"/>
        <v>0.16666666666666666</v>
      </c>
      <c r="S146" s="25">
        <f>COUNTIF('حضور وانصراف'!H149:AL149,"&gt;0")</f>
        <v>0</v>
      </c>
      <c r="T146" s="25">
        <f>SUMIF('حضور وانصراف'!H149:AL149,"&gt;0")</f>
        <v>0</v>
      </c>
      <c r="U146" s="26">
        <f t="shared" si="14"/>
        <v>0</v>
      </c>
      <c r="V146" s="25">
        <f>COUNTIF('حضور وانصراف'!H149:AL149,"&lt;0")</f>
        <v>0</v>
      </c>
      <c r="W146" s="25">
        <f>-SUMIF('حضور وانصراف'!H149:AL149,"&lt;0")</f>
        <v>0</v>
      </c>
      <c r="X146" s="26">
        <f t="shared" si="15"/>
        <v>0</v>
      </c>
      <c r="Y146" s="88">
        <f t="shared" si="16"/>
        <v>-26.833333333333332</v>
      </c>
      <c r="Z146" s="27">
        <f>'حضور وانصراف'!AP149</f>
        <v>0</v>
      </c>
      <c r="AA146" s="27">
        <f>'حضور وانصراف'!AO149</f>
        <v>0</v>
      </c>
      <c r="AB146" s="27">
        <f>'حضور وانصراف'!AQ149</f>
        <v>0</v>
      </c>
      <c r="AC146" s="27">
        <f>'حضور وانصراف'!AR149</f>
        <v>0</v>
      </c>
      <c r="AD146" s="28">
        <f t="shared" si="17"/>
        <v>1.1666666666666667</v>
      </c>
      <c r="AE146" s="27">
        <f>'حضور وانصراف'!AW149</f>
        <v>0</v>
      </c>
      <c r="AF146" s="27">
        <f>'حضور وانصراف'!AX149</f>
        <v>0</v>
      </c>
      <c r="AG146" s="27">
        <f>'حضور وانصراف'!AS149</f>
        <v>0</v>
      </c>
      <c r="AH146" s="27">
        <f>'حضور وانصراف'!AT149</f>
        <v>0</v>
      </c>
    </row>
    <row r="147" spans="1:34" ht="18.75" thickBot="1" x14ac:dyDescent="0.25">
      <c r="A147" s="24">
        <f>'حضور وانصراف'!D150</f>
        <v>135</v>
      </c>
      <c r="B147" s="24">
        <f>'حضور وانصراف'!E150</f>
        <v>287</v>
      </c>
      <c r="C147" s="24" t="str">
        <f>'حضور وانصراف'!F150</f>
        <v>اشرف صابر عبدالمجيد احمد البليدى</v>
      </c>
      <c r="D147" s="24" t="str">
        <f>'حضور وانصراف'!G150</f>
        <v>مشرف قسم التغليف</v>
      </c>
      <c r="E147" s="24">
        <f>COUNTIF('حضور وانصراف'!H150:AL150,"ح")+COUNTIF('حضور وانصراف'!H150:AL150,"&lt;0")+COUNTIF('حضور وانصراف'!H150:AL150,"&gt;0")</f>
        <v>2</v>
      </c>
      <c r="F147" s="88">
        <f t="shared" si="12"/>
        <v>-25.666666666666668</v>
      </c>
      <c r="G147" s="25">
        <f>COUNTIF('حضور وانصراف'!H150:AL150,"غ ب")</f>
        <v>0</v>
      </c>
      <c r="H147" s="25">
        <f>COUNTIF('حضور وانصراف'!H150:AL150,"إعتيادى")</f>
        <v>0</v>
      </c>
      <c r="I147" s="25">
        <f>COUNTIF('حضور وانصراف'!I150:AQ150,"1/2إعتيادى")</f>
        <v>0</v>
      </c>
      <c r="J147" s="25">
        <f>COUNTIF('حضور وانصراف'!H150:AL150,"عارضه")</f>
        <v>0</v>
      </c>
      <c r="K147" s="25">
        <f>COUNTIF('حضور وانصراف'!I150:AQ150,"1/2عارضه")</f>
        <v>0</v>
      </c>
      <c r="L147" s="25">
        <f>COUNTIF('حضور وانصراف'!H150:AL150,"بدون اجر")</f>
        <v>0</v>
      </c>
      <c r="M147" s="25">
        <f>COUNTIF('حضور وانصراف'!H150:AL150,"1/2بدون")</f>
        <v>0</v>
      </c>
      <c r="N147" s="25">
        <f>COUNTIF('حضور وانصراف'!H150:AL150,"إذن 1")</f>
        <v>0</v>
      </c>
      <c r="O147" s="25">
        <f>COUNTIF('حضور وانصراف'!H150:AL150,"إذن 2")</f>
        <v>0</v>
      </c>
      <c r="P147" s="25">
        <f>COUNTIF('حضور وانصراف'!H150:AL150,"م")</f>
        <v>0</v>
      </c>
      <c r="Q147" s="25">
        <f>COUNTIF('حضور وانصراف'!H150:AL150,"مرضى")</f>
        <v>0</v>
      </c>
      <c r="R147" s="25">
        <f t="shared" si="13"/>
        <v>0.33333333333333331</v>
      </c>
      <c r="S147" s="25">
        <f>COUNTIF('حضور وانصراف'!H150:AL150,"&gt;0")</f>
        <v>0</v>
      </c>
      <c r="T147" s="25">
        <f>SUMIF('حضور وانصراف'!H150:AL150,"&gt;0")</f>
        <v>0</v>
      </c>
      <c r="U147" s="26">
        <f t="shared" si="14"/>
        <v>0</v>
      </c>
      <c r="V147" s="25">
        <f>COUNTIF('حضور وانصراف'!H150:AL150,"&lt;0")</f>
        <v>0</v>
      </c>
      <c r="W147" s="25">
        <f>-SUMIF('حضور وانصراف'!H150:AL150,"&lt;0")</f>
        <v>0</v>
      </c>
      <c r="X147" s="26">
        <f t="shared" si="15"/>
        <v>0</v>
      </c>
      <c r="Y147" s="88">
        <f t="shared" si="16"/>
        <v>-25.666666666666668</v>
      </c>
      <c r="Z147" s="27">
        <f>'حضور وانصراف'!AP150</f>
        <v>0</v>
      </c>
      <c r="AA147" s="27">
        <f>'حضور وانصراف'!AO150</f>
        <v>0</v>
      </c>
      <c r="AB147" s="27">
        <f>'حضور وانصراف'!AQ150</f>
        <v>0</v>
      </c>
      <c r="AC147" s="27">
        <f>'حضور وانصراف'!AR150</f>
        <v>0</v>
      </c>
      <c r="AD147" s="28">
        <f t="shared" si="17"/>
        <v>2.3333333333333335</v>
      </c>
      <c r="AE147" s="27">
        <f>'حضور وانصراف'!AW150</f>
        <v>0</v>
      </c>
      <c r="AF147" s="27">
        <f>'حضور وانصراف'!AX150</f>
        <v>0</v>
      </c>
      <c r="AG147" s="27">
        <f>'حضور وانصراف'!AS150</f>
        <v>0</v>
      </c>
      <c r="AH147" s="27">
        <f>'حضور وانصراف'!AT150</f>
        <v>0</v>
      </c>
    </row>
    <row r="148" spans="1:34" ht="18.75" thickBot="1" x14ac:dyDescent="0.25">
      <c r="A148" s="24">
        <f>'حضور وانصراف'!D151</f>
        <v>136</v>
      </c>
      <c r="B148" s="24">
        <f>'حضور وانصراف'!E151</f>
        <v>239</v>
      </c>
      <c r="C148" s="24" t="str">
        <f>'حضور وانصراف'!F151</f>
        <v>مصطفى محمود السيد احمد عبدالرحمن</v>
      </c>
      <c r="D148" s="24" t="str">
        <f>'حضور وانصراف'!G151</f>
        <v>قسم التغليف</v>
      </c>
      <c r="E148" s="24">
        <f>COUNTIF('حضور وانصراف'!H151:AL151,"ح")+COUNTIF('حضور وانصراف'!H151:AL151,"&lt;0")+COUNTIF('حضور وانصراف'!H151:AL151,"&gt;0")</f>
        <v>10</v>
      </c>
      <c r="F148" s="88">
        <f t="shared" si="12"/>
        <v>-16.333333333333336</v>
      </c>
      <c r="G148" s="25">
        <f>COUNTIF('حضور وانصراف'!H151:AL151,"غ ب")</f>
        <v>0</v>
      </c>
      <c r="H148" s="25">
        <f>COUNTIF('حضور وانصراف'!H151:AL151,"إعتيادى")</f>
        <v>0</v>
      </c>
      <c r="I148" s="25">
        <f>COUNTIF('حضور وانصراف'!I151:AQ151,"1/2إعتيادى")</f>
        <v>0</v>
      </c>
      <c r="J148" s="25">
        <f>COUNTIF('حضور وانصراف'!H151:AL151,"عارضه")</f>
        <v>0</v>
      </c>
      <c r="K148" s="25">
        <f>COUNTIF('حضور وانصراف'!I151:AQ151,"1/2عارضه")</f>
        <v>0</v>
      </c>
      <c r="L148" s="25">
        <f>COUNTIF('حضور وانصراف'!H151:AL151,"بدون اجر")</f>
        <v>0</v>
      </c>
      <c r="M148" s="25">
        <f>COUNTIF('حضور وانصراف'!H151:AL151,"1/2بدون")</f>
        <v>0</v>
      </c>
      <c r="N148" s="25">
        <f>COUNTIF('حضور وانصراف'!H151:AL151,"إذن 1")</f>
        <v>0</v>
      </c>
      <c r="O148" s="25">
        <f>COUNTIF('حضور وانصراف'!H151:AL151,"إذن 2")</f>
        <v>0</v>
      </c>
      <c r="P148" s="25">
        <f>COUNTIF('حضور وانصراف'!H151:AL151,"م")</f>
        <v>0</v>
      </c>
      <c r="Q148" s="25">
        <f>COUNTIF('حضور وانصراف'!H151:AL151,"مرضى")</f>
        <v>0</v>
      </c>
      <c r="R148" s="25">
        <f t="shared" si="13"/>
        <v>1.6666666666666667</v>
      </c>
      <c r="S148" s="25">
        <f>COUNTIF('حضور وانصراف'!H151:AL151,"&gt;0")</f>
        <v>1</v>
      </c>
      <c r="T148" s="25">
        <f>SUMIF('حضور وانصراف'!H151:AL151,"&gt;0")</f>
        <v>240</v>
      </c>
      <c r="U148" s="26">
        <f t="shared" si="14"/>
        <v>0.5</v>
      </c>
      <c r="V148" s="25">
        <f>COUNTIF('حضور وانصراف'!H151:AL151,"&lt;0")</f>
        <v>1</v>
      </c>
      <c r="W148" s="25">
        <f>-SUMIF('حضور وانصراف'!H151:AL151,"&lt;0")</f>
        <v>20</v>
      </c>
      <c r="X148" s="26">
        <f t="shared" si="15"/>
        <v>4.1666666666666664E-2</v>
      </c>
      <c r="Y148" s="88">
        <f t="shared" si="16"/>
        <v>-16.333333333333336</v>
      </c>
      <c r="Z148" s="27">
        <f>'حضور وانصراف'!AP151</f>
        <v>0</v>
      </c>
      <c r="AA148" s="27">
        <f>'حضور وانصراف'!AO151</f>
        <v>0</v>
      </c>
      <c r="AB148" s="27">
        <f>'حضور وانصراف'!AQ151</f>
        <v>0</v>
      </c>
      <c r="AC148" s="27">
        <f>'حضور وانصراف'!AR151</f>
        <v>0</v>
      </c>
      <c r="AD148" s="28">
        <f t="shared" si="17"/>
        <v>12.166666666666666</v>
      </c>
      <c r="AE148" s="27">
        <f>'حضور وانصراف'!AW151</f>
        <v>0</v>
      </c>
      <c r="AF148" s="27">
        <f>'حضور وانصراف'!AX151</f>
        <v>0</v>
      </c>
      <c r="AG148" s="27">
        <f>'حضور وانصراف'!AS151</f>
        <v>0</v>
      </c>
      <c r="AH148" s="27">
        <f>'حضور وانصراف'!AT151</f>
        <v>1</v>
      </c>
    </row>
    <row r="149" spans="1:34" ht="18.75" thickBot="1" x14ac:dyDescent="0.25">
      <c r="A149" s="24">
        <f>'حضور وانصراف'!D152</f>
        <v>137</v>
      </c>
      <c r="B149" s="24">
        <f>'حضور وانصراف'!E152</f>
        <v>583</v>
      </c>
      <c r="C149" s="24" t="str">
        <f>'حضور وانصراف'!F152</f>
        <v>حسن يوسف عبدالحميد قرنى</v>
      </c>
      <c r="D149" s="24" t="str">
        <f>'حضور وانصراف'!G152</f>
        <v>قسم التغليف</v>
      </c>
      <c r="E149" s="24">
        <f>COUNTIF('حضور وانصراف'!H152:AL152,"ح")+COUNTIF('حضور وانصراف'!H152:AL152,"&lt;0")+COUNTIF('حضور وانصراف'!H152:AL152,"&gt;0")</f>
        <v>10</v>
      </c>
      <c r="F149" s="88">
        <f t="shared" si="12"/>
        <v>-16.333333333333336</v>
      </c>
      <c r="G149" s="25">
        <f>COUNTIF('حضور وانصراف'!H152:AL152,"غ ب")</f>
        <v>0</v>
      </c>
      <c r="H149" s="25">
        <f>COUNTIF('حضور وانصراف'!H152:AL152,"إعتيادى")</f>
        <v>0</v>
      </c>
      <c r="I149" s="25">
        <f>COUNTIF('حضور وانصراف'!I152:AQ152,"1/2إعتيادى")</f>
        <v>0</v>
      </c>
      <c r="J149" s="25">
        <f>COUNTIF('حضور وانصراف'!H152:AL152,"عارضه")</f>
        <v>0</v>
      </c>
      <c r="K149" s="25">
        <f>COUNTIF('حضور وانصراف'!I152:AQ152,"1/2عارضه")</f>
        <v>0</v>
      </c>
      <c r="L149" s="25">
        <f>COUNTIF('حضور وانصراف'!H152:AL152,"بدون اجر")</f>
        <v>0</v>
      </c>
      <c r="M149" s="25">
        <f>COUNTIF('حضور وانصراف'!H152:AL152,"1/2بدون")</f>
        <v>0</v>
      </c>
      <c r="N149" s="25">
        <f>COUNTIF('حضور وانصراف'!H152:AL152,"إذن 1")</f>
        <v>0</v>
      </c>
      <c r="O149" s="25">
        <f>COUNTIF('حضور وانصراف'!H152:AL152,"إذن 2")</f>
        <v>0</v>
      </c>
      <c r="P149" s="25">
        <f>COUNTIF('حضور وانصراف'!H152:AL152,"م")</f>
        <v>0</v>
      </c>
      <c r="Q149" s="25">
        <f>COUNTIF('حضور وانصراف'!H152:AL152,"مرضى")</f>
        <v>0</v>
      </c>
      <c r="R149" s="25">
        <f t="shared" si="13"/>
        <v>1.6666666666666667</v>
      </c>
      <c r="S149" s="25">
        <f>COUNTIF('حضور وانصراف'!H152:AL152,"&gt;0")</f>
        <v>1</v>
      </c>
      <c r="T149" s="25">
        <f>SUMIF('حضور وانصراف'!H152:AL152,"&gt;0")</f>
        <v>240</v>
      </c>
      <c r="U149" s="26">
        <f t="shared" si="14"/>
        <v>0.5</v>
      </c>
      <c r="V149" s="25">
        <f>COUNTIF('حضور وانصراف'!H152:AL152,"&lt;0")</f>
        <v>1</v>
      </c>
      <c r="W149" s="25">
        <f>-SUMIF('حضور وانصراف'!H152:AL152,"&lt;0")</f>
        <v>240</v>
      </c>
      <c r="X149" s="26">
        <f t="shared" si="15"/>
        <v>0.5</v>
      </c>
      <c r="Y149" s="88">
        <f t="shared" si="16"/>
        <v>-16.333333333333336</v>
      </c>
      <c r="Z149" s="27">
        <f>'حضور وانصراف'!AP152</f>
        <v>0</v>
      </c>
      <c r="AA149" s="27">
        <f>'حضور وانصراف'!AO152</f>
        <v>0</v>
      </c>
      <c r="AB149" s="27">
        <f>'حضور وانصراف'!AQ152</f>
        <v>0</v>
      </c>
      <c r="AC149" s="27">
        <f>'حضور وانصراف'!AR152</f>
        <v>0</v>
      </c>
      <c r="AD149" s="28">
        <f t="shared" si="17"/>
        <v>12.166666666666666</v>
      </c>
      <c r="AE149" s="27">
        <f>'حضور وانصراف'!AW152</f>
        <v>0</v>
      </c>
      <c r="AF149" s="27">
        <f>'حضور وانصراف'!AX152</f>
        <v>0</v>
      </c>
      <c r="AG149" s="27">
        <f>'حضور وانصراف'!AS152</f>
        <v>0</v>
      </c>
      <c r="AH149" s="27">
        <f>'حضور وانصراف'!AT152</f>
        <v>0</v>
      </c>
    </row>
    <row r="150" spans="1:34" ht="18.75" thickBot="1" x14ac:dyDescent="0.25">
      <c r="A150" s="24">
        <f>'حضور وانصراف'!D153</f>
        <v>138</v>
      </c>
      <c r="B150" s="24">
        <f>'حضور وانصراف'!E153</f>
        <v>582</v>
      </c>
      <c r="C150" s="24" t="str">
        <f>'حضور وانصراف'!F153</f>
        <v>سيد رمضان شعبان حسن</v>
      </c>
      <c r="D150" s="24" t="str">
        <f>'حضور وانصراف'!G153</f>
        <v>قسم التغليف</v>
      </c>
      <c r="E150" s="24">
        <f>COUNTIF('حضور وانصراف'!H153:AL153,"ح")+COUNTIF('حضور وانصراف'!H153:AL153,"&lt;0")+COUNTIF('حضور وانصراف'!H153:AL153,"&gt;0")</f>
        <v>8</v>
      </c>
      <c r="F150" s="88">
        <f t="shared" si="12"/>
        <v>-18.666666666666664</v>
      </c>
      <c r="G150" s="25">
        <f>COUNTIF('حضور وانصراف'!H153:AL153,"غ ب")</f>
        <v>0</v>
      </c>
      <c r="H150" s="25">
        <f>COUNTIF('حضور وانصراف'!H153:AL153,"إعتيادى")</f>
        <v>0</v>
      </c>
      <c r="I150" s="25">
        <f>COUNTIF('حضور وانصراف'!I153:AQ153,"1/2إعتيادى")</f>
        <v>0</v>
      </c>
      <c r="J150" s="25">
        <f>COUNTIF('حضور وانصراف'!H153:AL153,"عارضه")</f>
        <v>0</v>
      </c>
      <c r="K150" s="25">
        <f>COUNTIF('حضور وانصراف'!I153:AQ153,"1/2عارضه")</f>
        <v>0</v>
      </c>
      <c r="L150" s="25">
        <f>COUNTIF('حضور وانصراف'!H153:AL153,"بدون اجر")</f>
        <v>0</v>
      </c>
      <c r="M150" s="25">
        <f>COUNTIF('حضور وانصراف'!H153:AL153,"1/2بدون")</f>
        <v>0</v>
      </c>
      <c r="N150" s="25">
        <f>COUNTIF('حضور وانصراف'!H153:AL153,"إذن 1")</f>
        <v>0</v>
      </c>
      <c r="O150" s="25">
        <f>COUNTIF('حضور وانصراف'!H153:AL153,"إذن 2")</f>
        <v>0</v>
      </c>
      <c r="P150" s="25">
        <f>COUNTIF('حضور وانصراف'!H153:AL153,"م")</f>
        <v>0</v>
      </c>
      <c r="Q150" s="25">
        <f>COUNTIF('حضور وانصراف'!H153:AL153,"مرضى")</f>
        <v>0</v>
      </c>
      <c r="R150" s="25">
        <f t="shared" si="13"/>
        <v>1.3333333333333333</v>
      </c>
      <c r="S150" s="25">
        <f>COUNTIF('حضور وانصراف'!H153:AL153,"&gt;0")</f>
        <v>1</v>
      </c>
      <c r="T150" s="25">
        <f>SUMIF('حضور وانصراف'!H153:AL153,"&gt;0")</f>
        <v>240</v>
      </c>
      <c r="U150" s="26">
        <f t="shared" si="14"/>
        <v>0.5</v>
      </c>
      <c r="V150" s="25">
        <f>COUNTIF('حضور وانصراف'!H153:AL153,"&lt;0")</f>
        <v>0</v>
      </c>
      <c r="W150" s="25">
        <f>-SUMIF('حضور وانصراف'!H153:AL153,"&lt;0")</f>
        <v>0</v>
      </c>
      <c r="X150" s="26">
        <f t="shared" si="15"/>
        <v>0</v>
      </c>
      <c r="Y150" s="88">
        <f t="shared" si="16"/>
        <v>-18.666666666666664</v>
      </c>
      <c r="Z150" s="27">
        <f>'حضور وانصراف'!AP153</f>
        <v>0</v>
      </c>
      <c r="AA150" s="27">
        <f>'حضور وانصراف'!AO153</f>
        <v>0</v>
      </c>
      <c r="AB150" s="27">
        <f>'حضور وانصراف'!AQ153</f>
        <v>0</v>
      </c>
      <c r="AC150" s="27">
        <f>'حضور وانصراف'!AR153</f>
        <v>0</v>
      </c>
      <c r="AD150" s="28">
        <f t="shared" si="17"/>
        <v>9.8333333333333339</v>
      </c>
      <c r="AE150" s="27">
        <f>'حضور وانصراف'!AW153</f>
        <v>0</v>
      </c>
      <c r="AF150" s="27">
        <f>'حضور وانصراف'!AX153</f>
        <v>0</v>
      </c>
      <c r="AG150" s="27">
        <f>'حضور وانصراف'!AS153</f>
        <v>0</v>
      </c>
      <c r="AH150" s="27">
        <f>'حضور وانصراف'!AT153</f>
        <v>0</v>
      </c>
    </row>
    <row r="151" spans="1:34" ht="18.75" thickBot="1" x14ac:dyDescent="0.25">
      <c r="A151" s="24">
        <f>'حضور وانصراف'!D154</f>
        <v>139</v>
      </c>
      <c r="B151" s="24">
        <f>'حضور وانصراف'!E154</f>
        <v>550</v>
      </c>
      <c r="C151" s="24" t="str">
        <f>'حضور وانصراف'!F154</f>
        <v>هانى حسن قناوى منصور</v>
      </c>
      <c r="D151" s="24" t="str">
        <f>'حضور وانصراف'!G154</f>
        <v>عامل انتاج</v>
      </c>
      <c r="E151" s="24">
        <f>COUNTIF('حضور وانصراف'!H154:AL154,"ح")+COUNTIF('حضور وانصراف'!H154:AL154,"&lt;0")+COUNTIF('حضور وانصراف'!H154:AL154,"&gt;0")</f>
        <v>10</v>
      </c>
      <c r="F151" s="88">
        <f t="shared" si="12"/>
        <v>-16.333333333333336</v>
      </c>
      <c r="G151" s="25">
        <f>COUNTIF('حضور وانصراف'!H154:AL154,"غ ب")</f>
        <v>0</v>
      </c>
      <c r="H151" s="25">
        <f>COUNTIF('حضور وانصراف'!H154:AL154,"إعتيادى")</f>
        <v>0</v>
      </c>
      <c r="I151" s="25">
        <f>COUNTIF('حضور وانصراف'!I154:AQ154,"1/2إعتيادى")</f>
        <v>0</v>
      </c>
      <c r="J151" s="25">
        <f>COUNTIF('حضور وانصراف'!H154:AL154,"عارضه")</f>
        <v>0</v>
      </c>
      <c r="K151" s="25">
        <f>COUNTIF('حضور وانصراف'!I154:AQ154,"1/2عارضه")</f>
        <v>0</v>
      </c>
      <c r="L151" s="25">
        <f>COUNTIF('حضور وانصراف'!H154:AL154,"بدون اجر")</f>
        <v>0</v>
      </c>
      <c r="M151" s="25">
        <f>COUNTIF('حضور وانصراف'!H154:AL154,"1/2بدون")</f>
        <v>0</v>
      </c>
      <c r="N151" s="25">
        <f>COUNTIF('حضور وانصراف'!H154:AL154,"إذن 1")</f>
        <v>0</v>
      </c>
      <c r="O151" s="25">
        <f>COUNTIF('حضور وانصراف'!H154:AL154,"إذن 2")</f>
        <v>0</v>
      </c>
      <c r="P151" s="25">
        <f>COUNTIF('حضور وانصراف'!H154:AL154,"م")</f>
        <v>0</v>
      </c>
      <c r="Q151" s="25">
        <f>COUNTIF('حضور وانصراف'!H154:AL154,"مرضى")</f>
        <v>0</v>
      </c>
      <c r="R151" s="25">
        <f t="shared" si="13"/>
        <v>1.6666666666666667</v>
      </c>
      <c r="S151" s="25">
        <f>COUNTIF('حضور وانصراف'!H154:AL154,"&gt;0")</f>
        <v>1</v>
      </c>
      <c r="T151" s="25">
        <f>SUMIF('حضور وانصراف'!H154:AL154,"&gt;0")</f>
        <v>240</v>
      </c>
      <c r="U151" s="26">
        <f t="shared" si="14"/>
        <v>0.5</v>
      </c>
      <c r="V151" s="25">
        <f>COUNTIF('حضور وانصراف'!H154:AL154,"&lt;0")</f>
        <v>0</v>
      </c>
      <c r="W151" s="25">
        <f>-SUMIF('حضور وانصراف'!H154:AL154,"&lt;0")</f>
        <v>0</v>
      </c>
      <c r="X151" s="26">
        <f t="shared" si="15"/>
        <v>0</v>
      </c>
      <c r="Y151" s="88">
        <f t="shared" si="16"/>
        <v>-16.333333333333336</v>
      </c>
      <c r="Z151" s="27">
        <f>'حضور وانصراف'!AP154</f>
        <v>0</v>
      </c>
      <c r="AA151" s="27">
        <f>'حضور وانصراف'!AO154</f>
        <v>0</v>
      </c>
      <c r="AB151" s="27">
        <f>'حضور وانصراف'!AQ154</f>
        <v>0</v>
      </c>
      <c r="AC151" s="27">
        <f>'حضور وانصراف'!AR154</f>
        <v>0</v>
      </c>
      <c r="AD151" s="28">
        <f t="shared" si="17"/>
        <v>12.166666666666666</v>
      </c>
      <c r="AE151" s="27">
        <f>'حضور وانصراف'!AW154</f>
        <v>0</v>
      </c>
      <c r="AF151" s="27">
        <f>'حضور وانصراف'!AX154</f>
        <v>0</v>
      </c>
      <c r="AG151" s="27">
        <f>'حضور وانصراف'!AS154</f>
        <v>0</v>
      </c>
      <c r="AH151" s="27">
        <f>'حضور وانصراف'!AT154</f>
        <v>0</v>
      </c>
    </row>
    <row r="152" spans="1:34" ht="18.75" thickBot="1" x14ac:dyDescent="0.25">
      <c r="A152" s="24">
        <f>'حضور وانصراف'!D155</f>
        <v>140</v>
      </c>
      <c r="B152" s="24">
        <f>'حضور وانصراف'!E155</f>
        <v>581</v>
      </c>
      <c r="C152" s="24" t="str">
        <f>'حضور وانصراف'!F155</f>
        <v>عبدالحميد يوسف عبدالحميد قرنى</v>
      </c>
      <c r="D152" s="24" t="str">
        <f>'حضور وانصراف'!G155</f>
        <v>عامل انتاج</v>
      </c>
      <c r="E152" s="24">
        <f>COUNTIF('حضور وانصراف'!H155:AL155,"ح")+COUNTIF('حضور وانصراف'!H155:AL155,"&lt;0")+COUNTIF('حضور وانصراف'!H155:AL155,"&gt;0")</f>
        <v>10</v>
      </c>
      <c r="F152" s="88">
        <f t="shared" si="12"/>
        <v>-16.333333333333336</v>
      </c>
      <c r="G152" s="25">
        <f>COUNTIF('حضور وانصراف'!H155:AL155,"غ ب")</f>
        <v>0</v>
      </c>
      <c r="H152" s="25">
        <f>COUNTIF('حضور وانصراف'!H155:AL155,"إعتيادى")</f>
        <v>0</v>
      </c>
      <c r="I152" s="25">
        <f>COUNTIF('حضور وانصراف'!I155:AQ155,"1/2إعتيادى")</f>
        <v>0</v>
      </c>
      <c r="J152" s="25">
        <f>COUNTIF('حضور وانصراف'!H155:AL155,"عارضه")</f>
        <v>0</v>
      </c>
      <c r="K152" s="25">
        <f>COUNTIF('حضور وانصراف'!I155:AQ155,"1/2عارضه")</f>
        <v>0</v>
      </c>
      <c r="L152" s="25">
        <f>COUNTIF('حضور وانصراف'!H155:AL155,"بدون اجر")</f>
        <v>0</v>
      </c>
      <c r="M152" s="25">
        <f>COUNTIF('حضور وانصراف'!H155:AL155,"1/2بدون")</f>
        <v>0</v>
      </c>
      <c r="N152" s="25">
        <f>COUNTIF('حضور وانصراف'!H155:AL155,"إذن 1")</f>
        <v>0</v>
      </c>
      <c r="O152" s="25">
        <f>COUNTIF('حضور وانصراف'!H155:AL155,"إذن 2")</f>
        <v>0</v>
      </c>
      <c r="P152" s="25">
        <f>COUNTIF('حضور وانصراف'!H155:AL155,"م")</f>
        <v>0</v>
      </c>
      <c r="Q152" s="25">
        <f>COUNTIF('حضور وانصراف'!H155:AL155,"مرضى")</f>
        <v>0</v>
      </c>
      <c r="R152" s="25">
        <f t="shared" si="13"/>
        <v>1.6666666666666667</v>
      </c>
      <c r="S152" s="25">
        <f>COUNTIF('حضور وانصراف'!H155:AL155,"&gt;0")</f>
        <v>1</v>
      </c>
      <c r="T152" s="25">
        <f>SUMIF('حضور وانصراف'!H155:AL155,"&gt;0")</f>
        <v>240</v>
      </c>
      <c r="U152" s="26">
        <f t="shared" si="14"/>
        <v>0.5</v>
      </c>
      <c r="V152" s="25">
        <f>COUNTIF('حضور وانصراف'!H155:AL155,"&lt;0")</f>
        <v>0</v>
      </c>
      <c r="W152" s="25">
        <f>-SUMIF('حضور وانصراف'!H155:AL155,"&lt;0")</f>
        <v>0</v>
      </c>
      <c r="X152" s="26">
        <f t="shared" si="15"/>
        <v>0</v>
      </c>
      <c r="Y152" s="88">
        <f t="shared" si="16"/>
        <v>-16.333333333333336</v>
      </c>
      <c r="Z152" s="27">
        <f>'حضور وانصراف'!AP155</f>
        <v>0</v>
      </c>
      <c r="AA152" s="27">
        <f>'حضور وانصراف'!AO155</f>
        <v>0</v>
      </c>
      <c r="AB152" s="27">
        <f>'حضور وانصراف'!AQ155</f>
        <v>0</v>
      </c>
      <c r="AC152" s="27">
        <f>'حضور وانصراف'!AR155</f>
        <v>0</v>
      </c>
      <c r="AD152" s="28">
        <f t="shared" si="17"/>
        <v>12.166666666666666</v>
      </c>
      <c r="AE152" s="27">
        <f>'حضور وانصراف'!AW155</f>
        <v>0</v>
      </c>
      <c r="AF152" s="27">
        <f>'حضور وانصراف'!AX155</f>
        <v>0</v>
      </c>
      <c r="AG152" s="27">
        <f>'حضور وانصراف'!AS155</f>
        <v>0</v>
      </c>
      <c r="AH152" s="27">
        <f>'حضور وانصراف'!AT155</f>
        <v>0</v>
      </c>
    </row>
    <row r="153" spans="1:34" ht="18.75" thickBot="1" x14ac:dyDescent="0.25">
      <c r="A153" s="24">
        <f>'حضور وانصراف'!D156</f>
        <v>141</v>
      </c>
      <c r="B153" s="24">
        <f>'حضور وانصراف'!E156</f>
        <v>359</v>
      </c>
      <c r="C153" s="24" t="str">
        <f>'حضور وانصراف'!F156</f>
        <v>عبدالله عبده عبدالله انور نافع</v>
      </c>
      <c r="D153" s="24" t="str">
        <f>'حضور وانصراف'!G156</f>
        <v>عامل انتاج</v>
      </c>
      <c r="E153" s="24">
        <f>COUNTIF('حضور وانصراف'!H156:AL156,"ح")+COUNTIF('حضور وانصراف'!H156:AL156,"&lt;0")+COUNTIF('حضور وانصراف'!H156:AL156,"&gt;0")</f>
        <v>8</v>
      </c>
      <c r="F153" s="88">
        <f t="shared" si="12"/>
        <v>-18.666666666666664</v>
      </c>
      <c r="G153" s="25">
        <f>COUNTIF('حضور وانصراف'!H156:AL156,"غ ب")</f>
        <v>0</v>
      </c>
      <c r="H153" s="25">
        <f>COUNTIF('حضور وانصراف'!H156:AL156,"إعتيادى")</f>
        <v>0</v>
      </c>
      <c r="I153" s="25">
        <f>COUNTIF('حضور وانصراف'!I156:AQ156,"1/2إعتيادى")</f>
        <v>0</v>
      </c>
      <c r="J153" s="25">
        <f>COUNTIF('حضور وانصراف'!H156:AL156,"عارضه")</f>
        <v>0</v>
      </c>
      <c r="K153" s="25">
        <f>COUNTIF('حضور وانصراف'!I156:AQ156,"1/2عارضه")</f>
        <v>0</v>
      </c>
      <c r="L153" s="25">
        <f>COUNTIF('حضور وانصراف'!H156:AL156,"بدون اجر")</f>
        <v>0</v>
      </c>
      <c r="M153" s="25">
        <f>COUNTIF('حضور وانصراف'!H156:AL156,"1/2بدون")</f>
        <v>0</v>
      </c>
      <c r="N153" s="25">
        <f>COUNTIF('حضور وانصراف'!H156:AL156,"إذن 1")</f>
        <v>0</v>
      </c>
      <c r="O153" s="25">
        <f>COUNTIF('حضور وانصراف'!H156:AL156,"إذن 2")</f>
        <v>0</v>
      </c>
      <c r="P153" s="25">
        <f>COUNTIF('حضور وانصراف'!H156:AL156,"م")</f>
        <v>0</v>
      </c>
      <c r="Q153" s="25">
        <f>COUNTIF('حضور وانصراف'!H156:AL156,"مرضى")</f>
        <v>0</v>
      </c>
      <c r="R153" s="25">
        <f t="shared" si="13"/>
        <v>1.3333333333333333</v>
      </c>
      <c r="S153" s="25">
        <f>COUNTIF('حضور وانصراف'!H156:AL156,"&gt;0")</f>
        <v>1</v>
      </c>
      <c r="T153" s="25">
        <f>SUMIF('حضور وانصراف'!H156:AL156,"&gt;0")</f>
        <v>240</v>
      </c>
      <c r="U153" s="26">
        <f t="shared" si="14"/>
        <v>0.5</v>
      </c>
      <c r="V153" s="25">
        <f>COUNTIF('حضور وانصراف'!H156:AL156,"&lt;0")</f>
        <v>0</v>
      </c>
      <c r="W153" s="25">
        <f>-SUMIF('حضور وانصراف'!H156:AL156,"&lt;0")</f>
        <v>0</v>
      </c>
      <c r="X153" s="26">
        <f t="shared" si="15"/>
        <v>0</v>
      </c>
      <c r="Y153" s="88">
        <f t="shared" si="16"/>
        <v>-18.666666666666664</v>
      </c>
      <c r="Z153" s="27">
        <f>'حضور وانصراف'!AP156</f>
        <v>0</v>
      </c>
      <c r="AA153" s="27">
        <f>'حضور وانصراف'!AO156</f>
        <v>0</v>
      </c>
      <c r="AB153" s="27">
        <f>'حضور وانصراف'!AQ156</f>
        <v>0</v>
      </c>
      <c r="AC153" s="27">
        <f>'حضور وانصراف'!AR156</f>
        <v>0</v>
      </c>
      <c r="AD153" s="28">
        <f t="shared" si="17"/>
        <v>9.8333333333333339</v>
      </c>
      <c r="AE153" s="27">
        <f>'حضور وانصراف'!AW156</f>
        <v>0</v>
      </c>
      <c r="AF153" s="27">
        <f>'حضور وانصراف'!AX156</f>
        <v>0</v>
      </c>
      <c r="AG153" s="27">
        <f>'حضور وانصراف'!AS156</f>
        <v>0</v>
      </c>
      <c r="AH153" s="27">
        <f>'حضور وانصراف'!AT156</f>
        <v>0</v>
      </c>
    </row>
    <row r="154" spans="1:34" ht="18.75" thickBot="1" x14ac:dyDescent="0.25">
      <c r="A154" s="24">
        <f>'حضور وانصراف'!D157</f>
        <v>142</v>
      </c>
      <c r="B154" s="24">
        <f>'حضور وانصراف'!E157</f>
        <v>586</v>
      </c>
      <c r="C154" s="24" t="str">
        <f>'حضور وانصراف'!F157</f>
        <v>مصطفى هلال عبدالعظيم نادى</v>
      </c>
      <c r="D154" s="24" t="str">
        <f>'حضور وانصراف'!G157</f>
        <v>عامل انتاج</v>
      </c>
      <c r="E154" s="24">
        <f>COUNTIF('حضور وانصراف'!H157:AL157,"ح")+COUNTIF('حضور وانصراف'!H157:AL157,"&lt;0")+COUNTIF('حضور وانصراف'!H157:AL157,"&gt;0")</f>
        <v>10</v>
      </c>
      <c r="F154" s="88">
        <f t="shared" si="12"/>
        <v>-16.333333333333336</v>
      </c>
      <c r="G154" s="25">
        <f>COUNTIF('حضور وانصراف'!H157:AL157,"غ ب")</f>
        <v>0</v>
      </c>
      <c r="H154" s="25">
        <f>COUNTIF('حضور وانصراف'!H157:AL157,"إعتيادى")</f>
        <v>0</v>
      </c>
      <c r="I154" s="25">
        <f>COUNTIF('حضور وانصراف'!I157:AQ157,"1/2إعتيادى")</f>
        <v>0</v>
      </c>
      <c r="J154" s="25">
        <f>COUNTIF('حضور وانصراف'!H157:AL157,"عارضه")</f>
        <v>0</v>
      </c>
      <c r="K154" s="25">
        <f>COUNTIF('حضور وانصراف'!I157:AQ157,"1/2عارضه")</f>
        <v>0</v>
      </c>
      <c r="L154" s="25">
        <f>COUNTIF('حضور وانصراف'!H157:AL157,"بدون اجر")</f>
        <v>0</v>
      </c>
      <c r="M154" s="25">
        <f>COUNTIF('حضور وانصراف'!H157:AL157,"1/2بدون")</f>
        <v>0</v>
      </c>
      <c r="N154" s="25">
        <f>COUNTIF('حضور وانصراف'!H157:AL157,"إذن 1")</f>
        <v>0</v>
      </c>
      <c r="O154" s="25">
        <f>COUNTIF('حضور وانصراف'!H157:AL157,"إذن 2")</f>
        <v>0</v>
      </c>
      <c r="P154" s="25">
        <f>COUNTIF('حضور وانصراف'!H157:AL157,"م")</f>
        <v>0</v>
      </c>
      <c r="Q154" s="25">
        <f>COUNTIF('حضور وانصراف'!H157:AL157,"مرضى")</f>
        <v>0</v>
      </c>
      <c r="R154" s="25">
        <f t="shared" si="13"/>
        <v>1.6666666666666667</v>
      </c>
      <c r="S154" s="25">
        <f>COUNTIF('حضور وانصراف'!H157:AL157,"&gt;0")</f>
        <v>1</v>
      </c>
      <c r="T154" s="25">
        <f>SUMIF('حضور وانصراف'!H157:AL157,"&gt;0")</f>
        <v>240</v>
      </c>
      <c r="U154" s="26">
        <f t="shared" si="14"/>
        <v>0.5</v>
      </c>
      <c r="V154" s="25">
        <f>COUNTIF('حضور وانصراف'!H157:AL157,"&lt;0")</f>
        <v>1</v>
      </c>
      <c r="W154" s="25">
        <f>-SUMIF('حضور وانصراف'!H157:AL157,"&lt;0")</f>
        <v>240</v>
      </c>
      <c r="X154" s="26">
        <f t="shared" si="15"/>
        <v>0.5</v>
      </c>
      <c r="Y154" s="88">
        <f t="shared" si="16"/>
        <v>-16.333333333333336</v>
      </c>
      <c r="Z154" s="27">
        <f>'حضور وانصراف'!AP157</f>
        <v>0</v>
      </c>
      <c r="AA154" s="27">
        <f>'حضور وانصراف'!AO157</f>
        <v>0</v>
      </c>
      <c r="AB154" s="27">
        <f>'حضور وانصراف'!AQ157</f>
        <v>0</v>
      </c>
      <c r="AC154" s="27">
        <f>'حضور وانصراف'!AR157</f>
        <v>0</v>
      </c>
      <c r="AD154" s="28">
        <f t="shared" si="17"/>
        <v>12.166666666666666</v>
      </c>
      <c r="AE154" s="27">
        <f>'حضور وانصراف'!AW157</f>
        <v>0</v>
      </c>
      <c r="AF154" s="27">
        <f>'حضور وانصراف'!AX157</f>
        <v>0</v>
      </c>
      <c r="AG154" s="27">
        <f>'حضور وانصراف'!AS157</f>
        <v>0</v>
      </c>
      <c r="AH154" s="27">
        <f>'حضور وانصراف'!AT157</f>
        <v>0</v>
      </c>
    </row>
    <row r="155" spans="1:34" ht="18.75" thickBot="1" x14ac:dyDescent="0.25">
      <c r="A155" s="24">
        <f>'حضور وانصراف'!D158</f>
        <v>143</v>
      </c>
      <c r="B155" s="24">
        <f>'حضور وانصراف'!E158</f>
        <v>196</v>
      </c>
      <c r="C155" s="24" t="str">
        <f>'حضور وانصراف'!F158</f>
        <v>اسلام ابراهيم عبدالفتاح يوسف رحيم</v>
      </c>
      <c r="D155" s="24" t="str">
        <f>'حضور وانصراف'!G158</f>
        <v>قسم التغليف</v>
      </c>
      <c r="E155" s="24">
        <f>COUNTIF('حضور وانصراف'!H158:AL158,"ح")+COUNTIF('حضور وانصراف'!H158:AL158,"&lt;0")+COUNTIF('حضور وانصراف'!H158:AL158,"&gt;0")</f>
        <v>8</v>
      </c>
      <c r="F155" s="88">
        <f t="shared" si="12"/>
        <v>-18.666666666666664</v>
      </c>
      <c r="G155" s="25">
        <f>COUNTIF('حضور وانصراف'!H158:AL158,"غ ب")</f>
        <v>0</v>
      </c>
      <c r="H155" s="25">
        <f>COUNTIF('حضور وانصراف'!H158:AL158,"إعتيادى")</f>
        <v>0</v>
      </c>
      <c r="I155" s="25">
        <f>COUNTIF('حضور وانصراف'!I158:AQ158,"1/2إعتيادى")</f>
        <v>0</v>
      </c>
      <c r="J155" s="25">
        <f>COUNTIF('حضور وانصراف'!H158:AL158,"عارضه")</f>
        <v>0</v>
      </c>
      <c r="K155" s="25">
        <f>COUNTIF('حضور وانصراف'!I158:AQ158,"1/2عارضه")</f>
        <v>0</v>
      </c>
      <c r="L155" s="25">
        <f>COUNTIF('حضور وانصراف'!H158:AL158,"بدون اجر")</f>
        <v>0</v>
      </c>
      <c r="M155" s="25">
        <f>COUNTIF('حضور وانصراف'!H158:AL158,"1/2بدون")</f>
        <v>0</v>
      </c>
      <c r="N155" s="25">
        <f>COUNTIF('حضور وانصراف'!H158:AL158,"إذن 1")</f>
        <v>0</v>
      </c>
      <c r="O155" s="25">
        <f>COUNTIF('حضور وانصراف'!H158:AL158,"إذن 2")</f>
        <v>0</v>
      </c>
      <c r="P155" s="25">
        <f>COUNTIF('حضور وانصراف'!H158:AL158,"م")</f>
        <v>0</v>
      </c>
      <c r="Q155" s="25">
        <f>COUNTIF('حضور وانصراف'!H158:AL158,"مرضى")</f>
        <v>0</v>
      </c>
      <c r="R155" s="25">
        <f t="shared" si="13"/>
        <v>1.3333333333333333</v>
      </c>
      <c r="S155" s="25">
        <f>COUNTIF('حضور وانصراف'!H158:AL158,"&gt;0")</f>
        <v>0</v>
      </c>
      <c r="T155" s="25">
        <f>SUMIF('حضور وانصراف'!H158:AL158,"&gt;0")</f>
        <v>0</v>
      </c>
      <c r="U155" s="26">
        <f t="shared" si="14"/>
        <v>0</v>
      </c>
      <c r="V155" s="25">
        <f>COUNTIF('حضور وانصراف'!H158:AL158,"&lt;0")</f>
        <v>0</v>
      </c>
      <c r="W155" s="25">
        <f>-SUMIF('حضور وانصراف'!H158:AL158,"&lt;0")</f>
        <v>0</v>
      </c>
      <c r="X155" s="26">
        <f t="shared" si="15"/>
        <v>0</v>
      </c>
      <c r="Y155" s="88">
        <f t="shared" si="16"/>
        <v>-18.666666666666664</v>
      </c>
      <c r="Z155" s="27">
        <f>'حضور وانصراف'!AP158</f>
        <v>0</v>
      </c>
      <c r="AA155" s="27">
        <f>'حضور وانصراف'!AO158</f>
        <v>0</v>
      </c>
      <c r="AB155" s="27">
        <f>'حضور وانصراف'!AQ158</f>
        <v>0</v>
      </c>
      <c r="AC155" s="27">
        <f>'حضور وانصراف'!AR158</f>
        <v>0</v>
      </c>
      <c r="AD155" s="28">
        <f t="shared" si="17"/>
        <v>9.3333333333333339</v>
      </c>
      <c r="AE155" s="27">
        <f>'حضور وانصراف'!AW158</f>
        <v>0</v>
      </c>
      <c r="AF155" s="27">
        <f>'حضور وانصراف'!AX158</f>
        <v>0</v>
      </c>
      <c r="AG155" s="27">
        <f>'حضور وانصراف'!AS158</f>
        <v>0</v>
      </c>
      <c r="AH155" s="27">
        <f>'حضور وانصراف'!AT158</f>
        <v>0</v>
      </c>
    </row>
    <row r="156" spans="1:34" ht="18.75" thickBot="1" x14ac:dyDescent="0.25">
      <c r="A156" s="24">
        <f>'حضور وانصراف'!D159</f>
        <v>144</v>
      </c>
      <c r="B156" s="24">
        <f>'حضور وانصراف'!E159</f>
        <v>169</v>
      </c>
      <c r="C156" s="24" t="str">
        <f>'حضور وانصراف'!F159</f>
        <v>تامر كمال محمود صقر</v>
      </c>
      <c r="D156" s="24" t="str">
        <f>'حضور وانصراف'!G159</f>
        <v>مدير قسم الصيانة</v>
      </c>
      <c r="E156" s="24">
        <f>COUNTIF('حضور وانصراف'!H159:AL159,"ح")+COUNTIF('حضور وانصراف'!H159:AL159,"&lt;0")+COUNTIF('حضور وانصراف'!H159:AL159,"&gt;0")</f>
        <v>9</v>
      </c>
      <c r="F156" s="88">
        <f t="shared" si="12"/>
        <v>-17.5</v>
      </c>
      <c r="G156" s="25">
        <f>COUNTIF('حضور وانصراف'!H159:AL159,"غ ب")</f>
        <v>0</v>
      </c>
      <c r="H156" s="25">
        <f>COUNTIF('حضور وانصراف'!H159:AL159,"إعتيادى")</f>
        <v>0</v>
      </c>
      <c r="I156" s="25">
        <f>COUNTIF('حضور وانصراف'!I159:AQ159,"1/2إعتيادى")</f>
        <v>0</v>
      </c>
      <c r="J156" s="25">
        <f>COUNTIF('حضور وانصراف'!H159:AL159,"عارضه")</f>
        <v>0</v>
      </c>
      <c r="K156" s="25">
        <f>COUNTIF('حضور وانصراف'!I159:AQ159,"1/2عارضه")</f>
        <v>0</v>
      </c>
      <c r="L156" s="25">
        <f>COUNTIF('حضور وانصراف'!H159:AL159,"بدون اجر")</f>
        <v>0</v>
      </c>
      <c r="M156" s="25">
        <f>COUNTIF('حضور وانصراف'!H159:AL159,"1/2بدون")</f>
        <v>0</v>
      </c>
      <c r="N156" s="25">
        <f>COUNTIF('حضور وانصراف'!H159:AL159,"إذن 1")</f>
        <v>0</v>
      </c>
      <c r="O156" s="25">
        <f>COUNTIF('حضور وانصراف'!H159:AL159,"إذن 2")</f>
        <v>0</v>
      </c>
      <c r="P156" s="25">
        <f>COUNTIF('حضور وانصراف'!H159:AL159,"م")</f>
        <v>0</v>
      </c>
      <c r="Q156" s="25">
        <f>COUNTIF('حضور وانصراف'!H159:AL159,"مرضى")</f>
        <v>0</v>
      </c>
      <c r="R156" s="25">
        <f t="shared" si="13"/>
        <v>1.5</v>
      </c>
      <c r="S156" s="25">
        <f>COUNTIF('حضور وانصراف'!H159:AL159,"&gt;0")</f>
        <v>8</v>
      </c>
      <c r="T156" s="25">
        <f>SUMIF('حضور وانصراف'!H159:AL159,"&gt;0")</f>
        <v>2190</v>
      </c>
      <c r="U156" s="26">
        <f t="shared" si="14"/>
        <v>4.5625</v>
      </c>
      <c r="V156" s="25">
        <f>COUNTIF('حضور وانصراف'!H159:AL159,"&lt;0")</f>
        <v>0</v>
      </c>
      <c r="W156" s="25">
        <f>-SUMIF('حضور وانصراف'!H159:AL159,"&lt;0")</f>
        <v>0</v>
      </c>
      <c r="X156" s="26">
        <f t="shared" si="15"/>
        <v>0</v>
      </c>
      <c r="Y156" s="88">
        <f t="shared" si="16"/>
        <v>-17.5</v>
      </c>
      <c r="Z156" s="27">
        <f>'حضور وانصراف'!AP159</f>
        <v>0</v>
      </c>
      <c r="AA156" s="27">
        <f>'حضور وانصراف'!AO159</f>
        <v>0</v>
      </c>
      <c r="AB156" s="27">
        <f>'حضور وانصراف'!AQ159</f>
        <v>0</v>
      </c>
      <c r="AC156" s="27">
        <f>'حضور وانصراف'!AR159</f>
        <v>0</v>
      </c>
      <c r="AD156" s="28">
        <f t="shared" si="17"/>
        <v>15.0625</v>
      </c>
      <c r="AE156" s="27">
        <f>'حضور وانصراف'!AW159</f>
        <v>0</v>
      </c>
      <c r="AF156" s="27">
        <f>'حضور وانصراف'!AX159</f>
        <v>0</v>
      </c>
      <c r="AG156" s="27">
        <f>'حضور وانصراف'!AS159</f>
        <v>0</v>
      </c>
      <c r="AH156" s="27">
        <f>'حضور وانصراف'!AT159</f>
        <v>0</v>
      </c>
    </row>
    <row r="157" spans="1:34" ht="18.75" thickBot="1" x14ac:dyDescent="0.25">
      <c r="A157" s="24">
        <f>'حضور وانصراف'!D160</f>
        <v>145</v>
      </c>
      <c r="B157" s="24">
        <f>'حضور وانصراف'!E160</f>
        <v>170</v>
      </c>
      <c r="C157" s="24" t="str">
        <f>'حضور وانصراف'!F160</f>
        <v>فوزى محمود رزق محمد</v>
      </c>
      <c r="D157" s="24" t="str">
        <f>'حضور وانصراف'!G160</f>
        <v>قسم صيانة السباكة</v>
      </c>
      <c r="E157" s="24">
        <f>COUNTIF('حضور وانصراف'!H160:AL160,"ح")+COUNTIF('حضور وانصراف'!H160:AL160,"&lt;0")+COUNTIF('حضور وانصراف'!H160:AL160,"&gt;0")</f>
        <v>11</v>
      </c>
      <c r="F157" s="88">
        <f t="shared" si="12"/>
        <v>-15.166666666666666</v>
      </c>
      <c r="G157" s="25">
        <f>COUNTIF('حضور وانصراف'!H160:AL160,"غ ب")</f>
        <v>0</v>
      </c>
      <c r="H157" s="25">
        <f>COUNTIF('حضور وانصراف'!H160:AL160,"إعتيادى")</f>
        <v>0</v>
      </c>
      <c r="I157" s="25">
        <f>COUNTIF('حضور وانصراف'!I160:AQ160,"1/2إعتيادى")</f>
        <v>0</v>
      </c>
      <c r="J157" s="25">
        <f>COUNTIF('حضور وانصراف'!H160:AL160,"عارضه")</f>
        <v>0</v>
      </c>
      <c r="K157" s="25">
        <f>COUNTIF('حضور وانصراف'!I160:AQ160,"1/2عارضه")</f>
        <v>0</v>
      </c>
      <c r="L157" s="25">
        <f>COUNTIF('حضور وانصراف'!H160:AL160,"بدون اجر")</f>
        <v>0</v>
      </c>
      <c r="M157" s="25">
        <f>COUNTIF('حضور وانصراف'!H160:AL160,"1/2بدون")</f>
        <v>0</v>
      </c>
      <c r="N157" s="25">
        <f>COUNTIF('حضور وانصراف'!H160:AL160,"إذن 1")</f>
        <v>0</v>
      </c>
      <c r="O157" s="25">
        <f>COUNTIF('حضور وانصراف'!H160:AL160,"إذن 2")</f>
        <v>0</v>
      </c>
      <c r="P157" s="25">
        <f>COUNTIF('حضور وانصراف'!H160:AL160,"م")</f>
        <v>0</v>
      </c>
      <c r="Q157" s="25">
        <f>COUNTIF('حضور وانصراف'!H160:AL160,"مرضى")</f>
        <v>0</v>
      </c>
      <c r="R157" s="25">
        <f t="shared" si="13"/>
        <v>1.8333333333333333</v>
      </c>
      <c r="S157" s="25">
        <f>COUNTIF('حضور وانصراف'!H160:AL160,"&gt;0")</f>
        <v>2</v>
      </c>
      <c r="T157" s="25">
        <f>SUMIF('حضور وانصراف'!H160:AL160,"&gt;0")</f>
        <v>110</v>
      </c>
      <c r="U157" s="26">
        <f t="shared" si="14"/>
        <v>0.22916666666666666</v>
      </c>
      <c r="V157" s="25">
        <f>COUNTIF('حضور وانصراف'!H160:AL160,"&lt;0")</f>
        <v>0</v>
      </c>
      <c r="W157" s="25">
        <f>-SUMIF('حضور وانصراف'!H160:AL160,"&lt;0")</f>
        <v>0</v>
      </c>
      <c r="X157" s="26">
        <f t="shared" si="15"/>
        <v>0</v>
      </c>
      <c r="Y157" s="88">
        <f t="shared" si="16"/>
        <v>-15.166666666666666</v>
      </c>
      <c r="Z157" s="27">
        <f>'حضور وانصراف'!AP160</f>
        <v>0</v>
      </c>
      <c r="AA157" s="27">
        <f>'حضور وانصراف'!AO160</f>
        <v>0</v>
      </c>
      <c r="AB157" s="27">
        <f>'حضور وانصراف'!AQ160</f>
        <v>0</v>
      </c>
      <c r="AC157" s="27">
        <f>'حضور وانصراف'!AR160</f>
        <v>0</v>
      </c>
      <c r="AD157" s="28">
        <f t="shared" si="17"/>
        <v>13.0625</v>
      </c>
      <c r="AE157" s="27">
        <f>'حضور وانصراف'!AW160</f>
        <v>0</v>
      </c>
      <c r="AF157" s="27">
        <f>'حضور وانصراف'!AX160</f>
        <v>0</v>
      </c>
      <c r="AG157" s="27">
        <f>'حضور وانصراف'!AS160</f>
        <v>0</v>
      </c>
      <c r="AH157" s="27">
        <f>'حضور وانصراف'!AT160</f>
        <v>0</v>
      </c>
    </row>
    <row r="158" spans="1:34" ht="18.75" thickBot="1" x14ac:dyDescent="0.25">
      <c r="A158" s="24">
        <f>'حضور وانصراف'!D161</f>
        <v>146</v>
      </c>
      <c r="B158" s="24">
        <f>'حضور وانصراف'!E161</f>
        <v>172</v>
      </c>
      <c r="C158" s="24" t="str">
        <f>'حضور وانصراف'!F161</f>
        <v>اسامه لبيب عبدالحليم عبدالحفيظ</v>
      </c>
      <c r="D158" s="24" t="str">
        <f>'حضور وانصراف'!G161</f>
        <v>قسم الصيانة</v>
      </c>
      <c r="E158" s="24">
        <f>COUNTIF('حضور وانصراف'!H161:AL161,"ح")+COUNTIF('حضور وانصراف'!H161:AL161,"&lt;0")+COUNTIF('حضور وانصراف'!H161:AL161,"&gt;0")</f>
        <v>5</v>
      </c>
      <c r="F158" s="88">
        <f t="shared" si="12"/>
        <v>-22.166666666666668</v>
      </c>
      <c r="G158" s="25">
        <f>COUNTIF('حضور وانصراف'!H161:AL161,"غ ب")</f>
        <v>0</v>
      </c>
      <c r="H158" s="25">
        <f>COUNTIF('حضور وانصراف'!H161:AL161,"إعتيادى")</f>
        <v>0</v>
      </c>
      <c r="I158" s="25">
        <f>COUNTIF('حضور وانصراف'!I161:AQ161,"1/2إعتيادى")</f>
        <v>0</v>
      </c>
      <c r="J158" s="25">
        <f>COUNTIF('حضور وانصراف'!H161:AL161,"عارضه")</f>
        <v>0</v>
      </c>
      <c r="K158" s="25">
        <f>COUNTIF('حضور وانصراف'!I161:AQ161,"1/2عارضه")</f>
        <v>0</v>
      </c>
      <c r="L158" s="25">
        <f>COUNTIF('حضور وانصراف'!H161:AL161,"بدون اجر")</f>
        <v>0</v>
      </c>
      <c r="M158" s="25">
        <f>COUNTIF('حضور وانصراف'!H161:AL161,"1/2بدون")</f>
        <v>0</v>
      </c>
      <c r="N158" s="25">
        <f>COUNTIF('حضور وانصراف'!H161:AL161,"إذن 1")</f>
        <v>0</v>
      </c>
      <c r="O158" s="25">
        <f>COUNTIF('حضور وانصراف'!H161:AL161,"إذن 2")</f>
        <v>0</v>
      </c>
      <c r="P158" s="25">
        <f>COUNTIF('حضور وانصراف'!H161:AL161,"م")</f>
        <v>0</v>
      </c>
      <c r="Q158" s="25">
        <f>COUNTIF('حضور وانصراف'!H161:AL161,"مرضى")</f>
        <v>0</v>
      </c>
      <c r="R158" s="25">
        <f t="shared" si="13"/>
        <v>0.83333333333333337</v>
      </c>
      <c r="S158" s="25">
        <f>COUNTIF('حضور وانصراف'!H161:AL161,"&gt;0")</f>
        <v>2</v>
      </c>
      <c r="T158" s="25">
        <f>SUMIF('حضور وانصراف'!H161:AL161,"&gt;0")</f>
        <v>540</v>
      </c>
      <c r="U158" s="26">
        <f t="shared" si="14"/>
        <v>1.125</v>
      </c>
      <c r="V158" s="25">
        <f>COUNTIF('حضور وانصراف'!H161:AL161,"&lt;0")</f>
        <v>1</v>
      </c>
      <c r="W158" s="25">
        <f>-SUMIF('حضور وانصراف'!H161:AL161,"&lt;0")</f>
        <v>180</v>
      </c>
      <c r="X158" s="26">
        <f t="shared" si="15"/>
        <v>0.375</v>
      </c>
      <c r="Y158" s="88">
        <f t="shared" si="16"/>
        <v>-22.166666666666668</v>
      </c>
      <c r="Z158" s="27">
        <f>'حضور وانصراف'!AP161</f>
        <v>0</v>
      </c>
      <c r="AA158" s="27">
        <f>'حضور وانصراف'!AO161</f>
        <v>0</v>
      </c>
      <c r="AB158" s="27">
        <f>'حضور وانصراف'!AQ161</f>
        <v>0</v>
      </c>
      <c r="AC158" s="27">
        <f>'حضور وانصراف'!AR161</f>
        <v>0</v>
      </c>
      <c r="AD158" s="28">
        <f t="shared" si="17"/>
        <v>6.958333333333333</v>
      </c>
      <c r="AE158" s="27">
        <f>'حضور وانصراف'!AW161</f>
        <v>0</v>
      </c>
      <c r="AF158" s="27">
        <f>'حضور وانصراف'!AX161</f>
        <v>0</v>
      </c>
      <c r="AG158" s="27">
        <f>'حضور وانصراف'!AS161</f>
        <v>0</v>
      </c>
      <c r="AH158" s="27">
        <f>'حضور وانصراف'!AT161</f>
        <v>0</v>
      </c>
    </row>
    <row r="159" spans="1:34" ht="18.75" thickBot="1" x14ac:dyDescent="0.25">
      <c r="A159" s="24">
        <f>'حضور وانصراف'!D162</f>
        <v>147</v>
      </c>
      <c r="B159" s="24">
        <f>'حضور وانصراف'!E162</f>
        <v>173</v>
      </c>
      <c r="C159" s="24" t="str">
        <f>'حضور وانصراف'!F162</f>
        <v>محسن السيد محمود عبدالله</v>
      </c>
      <c r="D159" s="24" t="str">
        <f>'حضور وانصراف'!G162</f>
        <v>صيانة كهرباء</v>
      </c>
      <c r="E159" s="24">
        <f>COUNTIF('حضور وانصراف'!H162:AL162,"ح")+COUNTIF('حضور وانصراف'!H162:AL162,"&lt;0")+COUNTIF('حضور وانصراف'!H162:AL162,"&gt;0")</f>
        <v>11</v>
      </c>
      <c r="F159" s="88">
        <f t="shared" si="12"/>
        <v>-15.166666666666666</v>
      </c>
      <c r="G159" s="25">
        <f>COUNTIF('حضور وانصراف'!H162:AL162,"غ ب")</f>
        <v>0</v>
      </c>
      <c r="H159" s="25">
        <f>COUNTIF('حضور وانصراف'!H162:AL162,"إعتيادى")</f>
        <v>0</v>
      </c>
      <c r="I159" s="25">
        <f>COUNTIF('حضور وانصراف'!I162:AQ162,"1/2إعتيادى")</f>
        <v>0</v>
      </c>
      <c r="J159" s="25">
        <f>COUNTIF('حضور وانصراف'!H162:AL162,"عارضه")</f>
        <v>0</v>
      </c>
      <c r="K159" s="25">
        <f>COUNTIF('حضور وانصراف'!I162:AQ162,"1/2عارضه")</f>
        <v>0</v>
      </c>
      <c r="L159" s="25">
        <f>COUNTIF('حضور وانصراف'!H162:AL162,"بدون اجر")</f>
        <v>0</v>
      </c>
      <c r="M159" s="25">
        <f>COUNTIF('حضور وانصراف'!H162:AL162,"1/2بدون")</f>
        <v>0</v>
      </c>
      <c r="N159" s="25">
        <f>COUNTIF('حضور وانصراف'!H162:AL162,"إذن 1")</f>
        <v>0</v>
      </c>
      <c r="O159" s="25">
        <f>COUNTIF('حضور وانصراف'!H162:AL162,"إذن 2")</f>
        <v>0</v>
      </c>
      <c r="P159" s="25">
        <f>COUNTIF('حضور وانصراف'!H162:AL162,"م")</f>
        <v>0</v>
      </c>
      <c r="Q159" s="25">
        <f>COUNTIF('حضور وانصراف'!H162:AL162,"مرضى")</f>
        <v>0</v>
      </c>
      <c r="R159" s="25">
        <f t="shared" si="13"/>
        <v>1.8333333333333333</v>
      </c>
      <c r="S159" s="25">
        <f>COUNTIF('حضور وانصراف'!H162:AL162,"&gt;0")</f>
        <v>11</v>
      </c>
      <c r="T159" s="25">
        <f>SUMIF('حضور وانصراف'!H162:AL162,"&gt;0")</f>
        <v>3260</v>
      </c>
      <c r="U159" s="26">
        <f t="shared" si="14"/>
        <v>6.791666666666667</v>
      </c>
      <c r="V159" s="25">
        <f>COUNTIF('حضور وانصراف'!H162:AL162,"&lt;0")</f>
        <v>0</v>
      </c>
      <c r="W159" s="25">
        <f>-SUMIF('حضور وانصراف'!H162:AL162,"&lt;0")</f>
        <v>0</v>
      </c>
      <c r="X159" s="26">
        <f t="shared" si="15"/>
        <v>0</v>
      </c>
      <c r="Y159" s="88">
        <f t="shared" si="16"/>
        <v>-15.166666666666666</v>
      </c>
      <c r="Z159" s="27">
        <f>'حضور وانصراف'!AP162</f>
        <v>0</v>
      </c>
      <c r="AA159" s="27">
        <f>'حضور وانصراف'!AO162</f>
        <v>0</v>
      </c>
      <c r="AB159" s="27">
        <f>'حضور وانصراف'!AQ162</f>
        <v>0</v>
      </c>
      <c r="AC159" s="27">
        <f>'حضور وانصراف'!AR162</f>
        <v>0</v>
      </c>
      <c r="AD159" s="28">
        <f t="shared" si="17"/>
        <v>19.625</v>
      </c>
      <c r="AE159" s="27">
        <f>'حضور وانصراف'!AW162</f>
        <v>0</v>
      </c>
      <c r="AF159" s="27">
        <f>'حضور وانصراف'!AX162</f>
        <v>0</v>
      </c>
      <c r="AG159" s="27">
        <f>'حضور وانصراف'!AS162</f>
        <v>0</v>
      </c>
      <c r="AH159" s="27">
        <f>'حضور وانصراف'!AT162</f>
        <v>0</v>
      </c>
    </row>
    <row r="160" spans="1:34" ht="18.75" thickBot="1" x14ac:dyDescent="0.25">
      <c r="A160" s="24">
        <f>'حضور وانصراف'!D163</f>
        <v>148</v>
      </c>
      <c r="B160" s="24">
        <f>'حضور وانصراف'!E163</f>
        <v>298</v>
      </c>
      <c r="C160" s="24" t="str">
        <f>'حضور وانصراف'!F163</f>
        <v>محمود سعيد بيومى محمد سعد</v>
      </c>
      <c r="D160" s="24" t="str">
        <f>'حضور وانصراف'!G163</f>
        <v>صيانة تكيفات</v>
      </c>
      <c r="E160" s="24">
        <f>COUNTIF('حضور وانصراف'!H163:AL163,"ح")+COUNTIF('حضور وانصراف'!H163:AL163,"&lt;0")+COUNTIF('حضور وانصراف'!H163:AL163,"&gt;0")</f>
        <v>6</v>
      </c>
      <c r="F160" s="88">
        <f t="shared" si="12"/>
        <v>-21</v>
      </c>
      <c r="G160" s="25">
        <f>COUNTIF('حضور وانصراف'!H163:AL163,"غ ب")</f>
        <v>0</v>
      </c>
      <c r="H160" s="25">
        <f>COUNTIF('حضور وانصراف'!H163:AL163,"إعتيادى")</f>
        <v>0</v>
      </c>
      <c r="I160" s="25">
        <f>COUNTIF('حضور وانصراف'!I163:AQ163,"1/2إعتيادى")</f>
        <v>0</v>
      </c>
      <c r="J160" s="25">
        <f>COUNTIF('حضور وانصراف'!H163:AL163,"عارضه")</f>
        <v>0</v>
      </c>
      <c r="K160" s="25">
        <f>COUNTIF('حضور وانصراف'!I163:AQ163,"1/2عارضه")</f>
        <v>0</v>
      </c>
      <c r="L160" s="25">
        <f>COUNTIF('حضور وانصراف'!H163:AL163,"بدون اجر")</f>
        <v>0</v>
      </c>
      <c r="M160" s="25">
        <f>COUNTIF('حضور وانصراف'!H163:AL163,"1/2بدون")</f>
        <v>0</v>
      </c>
      <c r="N160" s="25">
        <f>COUNTIF('حضور وانصراف'!H163:AL163,"إذن 1")</f>
        <v>0</v>
      </c>
      <c r="O160" s="25">
        <f>COUNTIF('حضور وانصراف'!H163:AL163,"إذن 2")</f>
        <v>0</v>
      </c>
      <c r="P160" s="25">
        <f>COUNTIF('حضور وانصراف'!H163:AL163,"م")</f>
        <v>0</v>
      </c>
      <c r="Q160" s="25">
        <f>COUNTIF('حضور وانصراف'!H163:AL163,"مرضى")</f>
        <v>0</v>
      </c>
      <c r="R160" s="25">
        <f t="shared" si="13"/>
        <v>1</v>
      </c>
      <c r="S160" s="25">
        <f>COUNTIF('حضور وانصراف'!H163:AL163,"&gt;0")</f>
        <v>0</v>
      </c>
      <c r="T160" s="25">
        <f>SUMIF('حضور وانصراف'!H163:AL163,"&gt;0")</f>
        <v>0</v>
      </c>
      <c r="U160" s="26">
        <f t="shared" si="14"/>
        <v>0</v>
      </c>
      <c r="V160" s="25">
        <f>COUNTIF('حضور وانصراف'!H163:AL163,"&lt;0")</f>
        <v>6</v>
      </c>
      <c r="W160" s="25">
        <f>-SUMIF('حضور وانصراف'!H163:AL163,"&lt;0")</f>
        <v>720</v>
      </c>
      <c r="X160" s="26">
        <f t="shared" si="15"/>
        <v>1.5</v>
      </c>
      <c r="Y160" s="88">
        <f t="shared" si="16"/>
        <v>-21</v>
      </c>
      <c r="Z160" s="27">
        <f>'حضور وانصراف'!AP163</f>
        <v>0</v>
      </c>
      <c r="AA160" s="27">
        <f>'حضور وانصراف'!AO163</f>
        <v>0</v>
      </c>
      <c r="AB160" s="27">
        <f>'حضور وانصراف'!AQ163</f>
        <v>0</v>
      </c>
      <c r="AC160" s="27">
        <f>'حضور وانصراف'!AR163</f>
        <v>0</v>
      </c>
      <c r="AD160" s="28">
        <f t="shared" si="17"/>
        <v>7</v>
      </c>
      <c r="AE160" s="27">
        <f>'حضور وانصراف'!AW163</f>
        <v>0</v>
      </c>
      <c r="AF160" s="27">
        <f>'حضور وانصراف'!AX163</f>
        <v>0</v>
      </c>
      <c r="AG160" s="27">
        <f>'حضور وانصراف'!AS163</f>
        <v>0</v>
      </c>
      <c r="AH160" s="27">
        <f>'حضور وانصراف'!AT163</f>
        <v>0</v>
      </c>
    </row>
    <row r="161" spans="1:34" ht="18.75" thickBot="1" x14ac:dyDescent="0.25">
      <c r="A161" s="24">
        <f>'حضور وانصراف'!D164</f>
        <v>149</v>
      </c>
      <c r="B161" s="24">
        <f>'حضور وانصراف'!E164</f>
        <v>0</v>
      </c>
      <c r="C161" s="24" t="str">
        <f>'حضور وانصراف'!F164</f>
        <v>محمد مدحت سعيد عطيه</v>
      </c>
      <c r="D161" s="24" t="str">
        <f>'حضور وانصراف'!G164</f>
        <v>؟؟؟؟؟؟</v>
      </c>
      <c r="E161" s="24">
        <f>COUNTIF('حضور وانصراف'!H164:AL164,"ح")+COUNTIF('حضور وانصراف'!H164:AL164,"&lt;0")+COUNTIF('حضور وانصراف'!H164:AL164,"&gt;0")</f>
        <v>9</v>
      </c>
      <c r="F161" s="88">
        <f t="shared" si="12"/>
        <v>-17.5</v>
      </c>
      <c r="G161" s="25">
        <f>COUNTIF('حضور وانصراف'!H164:AL164,"غ ب")</f>
        <v>0</v>
      </c>
      <c r="H161" s="25">
        <f>COUNTIF('حضور وانصراف'!H164:AL164,"إعتيادى")</f>
        <v>0</v>
      </c>
      <c r="I161" s="25">
        <f>COUNTIF('حضور وانصراف'!I164:AQ164,"1/2إعتيادى")</f>
        <v>0</v>
      </c>
      <c r="J161" s="25">
        <f>COUNTIF('حضور وانصراف'!H164:AL164,"عارضه")</f>
        <v>0</v>
      </c>
      <c r="K161" s="25">
        <f>COUNTIF('حضور وانصراف'!I164:AQ164,"1/2عارضه")</f>
        <v>0</v>
      </c>
      <c r="L161" s="25">
        <f>COUNTIF('حضور وانصراف'!H164:AL164,"بدون اجر")</f>
        <v>0</v>
      </c>
      <c r="M161" s="25">
        <f>COUNTIF('حضور وانصراف'!H164:AL164,"1/2بدون")</f>
        <v>0</v>
      </c>
      <c r="N161" s="25">
        <f>COUNTIF('حضور وانصراف'!H164:AL164,"إذن 1")</f>
        <v>0</v>
      </c>
      <c r="O161" s="25">
        <f>COUNTIF('حضور وانصراف'!H164:AL164,"إذن 2")</f>
        <v>0</v>
      </c>
      <c r="P161" s="25">
        <f>COUNTIF('حضور وانصراف'!H164:AL164,"م")</f>
        <v>0</v>
      </c>
      <c r="Q161" s="25">
        <f>COUNTIF('حضور وانصراف'!H164:AL164,"مرضى")</f>
        <v>0</v>
      </c>
      <c r="R161" s="25">
        <f t="shared" si="13"/>
        <v>1.5</v>
      </c>
      <c r="S161" s="25">
        <f>COUNTIF('حضور وانصراف'!H164:AL164,"&gt;0")</f>
        <v>0</v>
      </c>
      <c r="T161" s="25">
        <f>SUMIF('حضور وانصراف'!H164:AL164,"&gt;0")</f>
        <v>0</v>
      </c>
      <c r="U161" s="26">
        <f t="shared" si="14"/>
        <v>0</v>
      </c>
      <c r="V161" s="25">
        <f>COUNTIF('حضور وانصراف'!H164:AL164,"&lt;0")</f>
        <v>0</v>
      </c>
      <c r="W161" s="25">
        <f>-SUMIF('حضور وانصراف'!H164:AL164,"&lt;0")</f>
        <v>0</v>
      </c>
      <c r="X161" s="26">
        <f t="shared" si="15"/>
        <v>0</v>
      </c>
      <c r="Y161" s="88">
        <f t="shared" si="16"/>
        <v>-17.5</v>
      </c>
      <c r="Z161" s="27">
        <f>'حضور وانصراف'!AP164</f>
        <v>0</v>
      </c>
      <c r="AA161" s="27">
        <f>'حضور وانصراف'!AO164</f>
        <v>0</v>
      </c>
      <c r="AB161" s="27">
        <f>'حضور وانصراف'!AQ164</f>
        <v>0</v>
      </c>
      <c r="AC161" s="27">
        <f>'حضور وانصراف'!AR164</f>
        <v>0</v>
      </c>
      <c r="AD161" s="28">
        <f t="shared" si="17"/>
        <v>10.5</v>
      </c>
      <c r="AE161" s="27">
        <f>'حضور وانصراف'!AW164</f>
        <v>0</v>
      </c>
      <c r="AF161" s="27">
        <f>'حضور وانصراف'!AX164</f>
        <v>0</v>
      </c>
      <c r="AG161" s="27">
        <f>'حضور وانصراف'!AS164</f>
        <v>0</v>
      </c>
      <c r="AH161" s="27">
        <f>'حضور وانصراف'!AT164</f>
        <v>0</v>
      </c>
    </row>
    <row r="162" spans="1:34" ht="18.75" thickBot="1" x14ac:dyDescent="0.25">
      <c r="A162" s="24">
        <f>'حضور وانصراف'!D165</f>
        <v>150</v>
      </c>
      <c r="B162" s="24">
        <f>'حضور وانصراف'!E165</f>
        <v>0</v>
      </c>
      <c r="C162" s="24" t="str">
        <f>'حضور وانصراف'!F165</f>
        <v>يوسف احمد السيد على</v>
      </c>
      <c r="D162" s="24" t="str">
        <f>'حضور وانصراف'!G165</f>
        <v>؟؟؟؟؟؟</v>
      </c>
      <c r="E162" s="24">
        <f>COUNTIF('حضور وانصراف'!H165:AL165,"ح")+COUNTIF('حضور وانصراف'!H165:AL165,"&lt;0")+COUNTIF('حضور وانصراف'!H165:AL165,"&gt;0")</f>
        <v>7</v>
      </c>
      <c r="F162" s="88">
        <f t="shared" si="12"/>
        <v>-19.833333333333336</v>
      </c>
      <c r="G162" s="25">
        <f>COUNTIF('حضور وانصراف'!H165:AL165,"غ ب")</f>
        <v>0</v>
      </c>
      <c r="H162" s="25">
        <f>COUNTIF('حضور وانصراف'!H165:AL165,"إعتيادى")</f>
        <v>0</v>
      </c>
      <c r="I162" s="25">
        <f>COUNTIF('حضور وانصراف'!I165:AQ165,"1/2إعتيادى")</f>
        <v>0</v>
      </c>
      <c r="J162" s="25">
        <f>COUNTIF('حضور وانصراف'!H165:AL165,"عارضه")</f>
        <v>0</v>
      </c>
      <c r="K162" s="25">
        <f>COUNTIF('حضور وانصراف'!I165:AQ165,"1/2عارضه")</f>
        <v>0</v>
      </c>
      <c r="L162" s="25">
        <f>COUNTIF('حضور وانصراف'!H165:AL165,"بدون اجر")</f>
        <v>0</v>
      </c>
      <c r="M162" s="25">
        <f>COUNTIF('حضور وانصراف'!H165:AL165,"1/2بدون")</f>
        <v>0</v>
      </c>
      <c r="N162" s="25">
        <f>COUNTIF('حضور وانصراف'!H165:AL165,"إذن 1")</f>
        <v>0</v>
      </c>
      <c r="O162" s="25">
        <f>COUNTIF('حضور وانصراف'!H165:AL165,"إذن 2")</f>
        <v>0</v>
      </c>
      <c r="P162" s="25">
        <f>COUNTIF('حضور وانصراف'!H165:AL165,"م")</f>
        <v>0</v>
      </c>
      <c r="Q162" s="25">
        <f>COUNTIF('حضور وانصراف'!H165:AL165,"مرضى")</f>
        <v>0</v>
      </c>
      <c r="R162" s="25">
        <f t="shared" si="13"/>
        <v>1.1666666666666667</v>
      </c>
      <c r="S162" s="25">
        <f>COUNTIF('حضور وانصراف'!H165:AL165,"&gt;0")</f>
        <v>0</v>
      </c>
      <c r="T162" s="25">
        <f>SUMIF('حضور وانصراف'!H165:AL165,"&gt;0")</f>
        <v>0</v>
      </c>
      <c r="U162" s="26">
        <f t="shared" si="14"/>
        <v>0</v>
      </c>
      <c r="V162" s="25">
        <f>COUNTIF('حضور وانصراف'!H165:AL165,"&lt;0")</f>
        <v>0</v>
      </c>
      <c r="W162" s="25">
        <f>-SUMIF('حضور وانصراف'!H165:AL165,"&lt;0")</f>
        <v>0</v>
      </c>
      <c r="X162" s="26">
        <f t="shared" si="15"/>
        <v>0</v>
      </c>
      <c r="Y162" s="88">
        <f t="shared" si="16"/>
        <v>-19.833333333333336</v>
      </c>
      <c r="Z162" s="27">
        <f>'حضور وانصراف'!AP165</f>
        <v>0</v>
      </c>
      <c r="AA162" s="27">
        <f>'حضور وانصراف'!AO165</f>
        <v>0</v>
      </c>
      <c r="AB162" s="27">
        <f>'حضور وانصراف'!AQ165</f>
        <v>0</v>
      </c>
      <c r="AC162" s="27">
        <f>'حضور وانصراف'!AR165</f>
        <v>0</v>
      </c>
      <c r="AD162" s="28">
        <f t="shared" si="17"/>
        <v>8.1666666666666661</v>
      </c>
      <c r="AE162" s="27">
        <f>'حضور وانصراف'!AW165</f>
        <v>0</v>
      </c>
      <c r="AF162" s="27">
        <f>'حضور وانصراف'!AX165</f>
        <v>0</v>
      </c>
      <c r="AG162" s="27">
        <f>'حضور وانصراف'!AS165</f>
        <v>0</v>
      </c>
      <c r="AH162" s="27">
        <f>'حضور وانصراف'!AT165</f>
        <v>0</v>
      </c>
    </row>
    <row r="163" spans="1:34" ht="18.75" thickBot="1" x14ac:dyDescent="0.25">
      <c r="A163" s="24">
        <f>'حضور وانصراف'!D166</f>
        <v>151</v>
      </c>
      <c r="B163" s="24">
        <f>'حضور وانصراف'!E166</f>
        <v>0</v>
      </c>
      <c r="C163" s="24" t="str">
        <f>'حضور وانصراف'!F166</f>
        <v>محمد السيد طه ابو عطوان</v>
      </c>
      <c r="D163" s="24" t="str">
        <f>'حضور وانصراف'!G166</f>
        <v>؟؟؟؟؟</v>
      </c>
      <c r="E163" s="24">
        <f>COUNTIF('حضور وانصراف'!H166:AL166,"ح")+COUNTIF('حضور وانصراف'!H166:AL166,"&lt;0")+COUNTIF('حضور وانصراف'!H166:AL166,"&gt;0")</f>
        <v>9</v>
      </c>
      <c r="F163" s="88">
        <f t="shared" si="12"/>
        <v>-17.5</v>
      </c>
      <c r="G163" s="25">
        <f>COUNTIF('حضور وانصراف'!H166:AL166,"غ ب")</f>
        <v>0</v>
      </c>
      <c r="H163" s="25">
        <f>COUNTIF('حضور وانصراف'!H166:AL166,"إعتيادى")</f>
        <v>0</v>
      </c>
      <c r="I163" s="25">
        <f>COUNTIF('حضور وانصراف'!I166:AQ166,"1/2إعتيادى")</f>
        <v>0</v>
      </c>
      <c r="J163" s="25">
        <f>COUNTIF('حضور وانصراف'!H166:AL166,"عارضه")</f>
        <v>0</v>
      </c>
      <c r="K163" s="25">
        <f>COUNTIF('حضور وانصراف'!I166:AQ166,"1/2عارضه")</f>
        <v>0</v>
      </c>
      <c r="L163" s="25">
        <f>COUNTIF('حضور وانصراف'!H166:AL166,"بدون اجر")</f>
        <v>0</v>
      </c>
      <c r="M163" s="25">
        <f>COUNTIF('حضور وانصراف'!H166:AL166,"1/2بدون")</f>
        <v>0</v>
      </c>
      <c r="N163" s="25">
        <f>COUNTIF('حضور وانصراف'!H166:AL166,"إذن 1")</f>
        <v>0</v>
      </c>
      <c r="O163" s="25">
        <f>COUNTIF('حضور وانصراف'!H166:AL166,"إذن 2")</f>
        <v>0</v>
      </c>
      <c r="P163" s="25">
        <f>COUNTIF('حضور وانصراف'!H166:AL166,"م")</f>
        <v>0</v>
      </c>
      <c r="Q163" s="25">
        <f>COUNTIF('حضور وانصراف'!H166:AL166,"مرضى")</f>
        <v>0</v>
      </c>
      <c r="R163" s="25">
        <f t="shared" si="13"/>
        <v>1.5</v>
      </c>
      <c r="S163" s="25">
        <f>COUNTIF('حضور وانصراف'!H166:AL166,"&gt;0")</f>
        <v>0</v>
      </c>
      <c r="T163" s="25">
        <f>SUMIF('حضور وانصراف'!H166:AL166,"&gt;0")</f>
        <v>0</v>
      </c>
      <c r="U163" s="26">
        <f t="shared" si="14"/>
        <v>0</v>
      </c>
      <c r="V163" s="25">
        <f>COUNTIF('حضور وانصراف'!H166:AL166,"&lt;0")</f>
        <v>0</v>
      </c>
      <c r="W163" s="25">
        <f>-SUMIF('حضور وانصراف'!H166:AL166,"&lt;0")</f>
        <v>0</v>
      </c>
      <c r="X163" s="26">
        <f t="shared" si="15"/>
        <v>0</v>
      </c>
      <c r="Y163" s="88">
        <f t="shared" si="16"/>
        <v>-17.5</v>
      </c>
      <c r="Z163" s="27">
        <f>'حضور وانصراف'!AP166</f>
        <v>0</v>
      </c>
      <c r="AA163" s="27">
        <f>'حضور وانصراف'!AO166</f>
        <v>0</v>
      </c>
      <c r="AB163" s="27">
        <f>'حضور وانصراف'!AQ166</f>
        <v>0</v>
      </c>
      <c r="AC163" s="27">
        <f>'حضور وانصراف'!AR166</f>
        <v>0</v>
      </c>
      <c r="AD163" s="28">
        <f t="shared" si="17"/>
        <v>10.5</v>
      </c>
      <c r="AE163" s="27">
        <f>'حضور وانصراف'!AW166</f>
        <v>0</v>
      </c>
      <c r="AF163" s="27">
        <f>'حضور وانصراف'!AX166</f>
        <v>0</v>
      </c>
      <c r="AG163" s="27">
        <f>'حضور وانصراف'!AS166</f>
        <v>0</v>
      </c>
      <c r="AH163" s="27">
        <f>'حضور وانصراف'!AT166</f>
        <v>0</v>
      </c>
    </row>
    <row r="164" spans="1:34" ht="18.75" thickBot="1" x14ac:dyDescent="0.25">
      <c r="A164" s="24">
        <f>'حضور وانصراف'!D167</f>
        <v>152</v>
      </c>
      <c r="B164" s="24">
        <f>'حضور وانصراف'!E167</f>
        <v>0</v>
      </c>
      <c r="C164" s="24" t="str">
        <f>'حضور وانصراف'!F167</f>
        <v>محمد وحيد ابراهيم شعبان</v>
      </c>
      <c r="D164" s="24" t="str">
        <f>'حضور وانصراف'!G167</f>
        <v>اول يوم 4 مخزن</v>
      </c>
      <c r="E164" s="24">
        <f>COUNTIF('حضور وانصراف'!H167:AL167,"ح")+COUNTIF('حضور وانصراف'!H167:AL167,"&lt;0")+COUNTIF('حضور وانصراف'!H167:AL167,"&gt;0")</f>
        <v>6</v>
      </c>
      <c r="F164" s="88">
        <f t="shared" si="12"/>
        <v>-21</v>
      </c>
      <c r="G164" s="25">
        <f>COUNTIF('حضور وانصراف'!H167:AL167,"غ ب")</f>
        <v>0</v>
      </c>
      <c r="H164" s="25">
        <f>COUNTIF('حضور وانصراف'!H167:AL167,"إعتيادى")</f>
        <v>0</v>
      </c>
      <c r="I164" s="25">
        <f>COUNTIF('حضور وانصراف'!I167:AQ167,"1/2إعتيادى")</f>
        <v>0</v>
      </c>
      <c r="J164" s="25">
        <f>COUNTIF('حضور وانصراف'!H167:AL167,"عارضه")</f>
        <v>0</v>
      </c>
      <c r="K164" s="25">
        <f>COUNTIF('حضور وانصراف'!I167:AQ167,"1/2عارضه")</f>
        <v>0</v>
      </c>
      <c r="L164" s="25">
        <f>COUNTIF('حضور وانصراف'!H167:AL167,"بدون اجر")</f>
        <v>0</v>
      </c>
      <c r="M164" s="25">
        <f>COUNTIF('حضور وانصراف'!H167:AL167,"1/2بدون")</f>
        <v>0</v>
      </c>
      <c r="N164" s="25">
        <f>COUNTIF('حضور وانصراف'!H167:AL167,"إذن 1")</f>
        <v>0</v>
      </c>
      <c r="O164" s="25">
        <f>COUNTIF('حضور وانصراف'!H167:AL167,"إذن 2")</f>
        <v>0</v>
      </c>
      <c r="P164" s="25">
        <f>COUNTIF('حضور وانصراف'!H167:AL167,"م")</f>
        <v>0</v>
      </c>
      <c r="Q164" s="25">
        <f>COUNTIF('حضور وانصراف'!H167:AL167,"مرضى")</f>
        <v>0</v>
      </c>
      <c r="R164" s="25">
        <f t="shared" si="13"/>
        <v>1</v>
      </c>
      <c r="S164" s="25">
        <f>COUNTIF('حضور وانصراف'!H167:AL167,"&gt;0")</f>
        <v>0</v>
      </c>
      <c r="T164" s="25">
        <f>SUMIF('حضور وانصراف'!H167:AL167,"&gt;0")</f>
        <v>0</v>
      </c>
      <c r="U164" s="26">
        <f t="shared" si="14"/>
        <v>0</v>
      </c>
      <c r="V164" s="25">
        <f>COUNTIF('حضور وانصراف'!H167:AL167,"&lt;0")</f>
        <v>1</v>
      </c>
      <c r="W164" s="25">
        <f>-SUMIF('حضور وانصراف'!H167:AL167,"&lt;0")</f>
        <v>20</v>
      </c>
      <c r="X164" s="26">
        <f t="shared" si="15"/>
        <v>4.1666666666666664E-2</v>
      </c>
      <c r="Y164" s="88">
        <f t="shared" si="16"/>
        <v>-21</v>
      </c>
      <c r="Z164" s="27">
        <f>'حضور وانصراف'!AP167</f>
        <v>0</v>
      </c>
      <c r="AA164" s="27">
        <f>'حضور وانصراف'!AO167</f>
        <v>0</v>
      </c>
      <c r="AB164" s="27">
        <f>'حضور وانصراف'!AQ167</f>
        <v>0</v>
      </c>
      <c r="AC164" s="27">
        <f>'حضور وانصراف'!AR167</f>
        <v>0</v>
      </c>
      <c r="AD164" s="28">
        <f t="shared" si="17"/>
        <v>7</v>
      </c>
      <c r="AE164" s="27">
        <f>'حضور وانصراف'!AW167</f>
        <v>0</v>
      </c>
      <c r="AF164" s="27">
        <f>'حضور وانصراف'!AX167</f>
        <v>0</v>
      </c>
      <c r="AG164" s="27">
        <f>'حضور وانصراف'!AS167</f>
        <v>0</v>
      </c>
      <c r="AH164" s="27">
        <f>'حضور وانصراف'!AT167</f>
        <v>0</v>
      </c>
    </row>
    <row r="165" spans="1:34" ht="18.75" thickBot="1" x14ac:dyDescent="0.25">
      <c r="A165" s="24">
        <f>'حضور وانصراف'!D168</f>
        <v>153</v>
      </c>
      <c r="B165" s="24">
        <f>'حضور وانصراف'!E168</f>
        <v>0</v>
      </c>
      <c r="C165" s="24" t="str">
        <f>'حضور وانصراف'!F168</f>
        <v>تامر عبدالمجيد محمود عبدالمجيد</v>
      </c>
      <c r="D165" s="24" t="str">
        <f>'حضور وانصراف'!G168</f>
        <v>اول يوم4</v>
      </c>
      <c r="E165" s="24">
        <f>COUNTIF('حضور وانصراف'!H168:AL168,"ح")+COUNTIF('حضور وانصراف'!H168:AL168,"&lt;0")+COUNTIF('حضور وانصراف'!H168:AL168,"&gt;0")</f>
        <v>4</v>
      </c>
      <c r="F165" s="88">
        <f t="shared" si="12"/>
        <v>-23.333333333333332</v>
      </c>
      <c r="G165" s="25">
        <f>COUNTIF('حضور وانصراف'!H168:AL168,"غ ب")</f>
        <v>0</v>
      </c>
      <c r="H165" s="25">
        <f>COUNTIF('حضور وانصراف'!H168:AL168,"إعتيادى")</f>
        <v>0</v>
      </c>
      <c r="I165" s="25">
        <f>COUNTIF('حضور وانصراف'!I168:AQ168,"1/2إعتيادى")</f>
        <v>0</v>
      </c>
      <c r="J165" s="25">
        <f>COUNTIF('حضور وانصراف'!H168:AL168,"عارضه")</f>
        <v>0</v>
      </c>
      <c r="K165" s="25">
        <f>COUNTIF('حضور وانصراف'!I168:AQ168,"1/2عارضه")</f>
        <v>0</v>
      </c>
      <c r="L165" s="25">
        <f>COUNTIF('حضور وانصراف'!H168:AL168,"بدون اجر")</f>
        <v>0</v>
      </c>
      <c r="M165" s="25">
        <f>COUNTIF('حضور وانصراف'!H168:AL168,"1/2بدون")</f>
        <v>0</v>
      </c>
      <c r="N165" s="25">
        <f>COUNTIF('حضور وانصراف'!H168:AL168,"إذن 1")</f>
        <v>0</v>
      </c>
      <c r="O165" s="25">
        <f>COUNTIF('حضور وانصراف'!H168:AL168,"إذن 2")</f>
        <v>0</v>
      </c>
      <c r="P165" s="25">
        <f>COUNTIF('حضور وانصراف'!H168:AL168,"م")</f>
        <v>0</v>
      </c>
      <c r="Q165" s="25">
        <f>COUNTIF('حضور وانصراف'!H168:AL168,"مرضى")</f>
        <v>0</v>
      </c>
      <c r="R165" s="25">
        <f t="shared" si="13"/>
        <v>0.66666666666666663</v>
      </c>
      <c r="S165" s="25">
        <f>COUNTIF('حضور وانصراف'!H168:AL168,"&gt;0")</f>
        <v>0</v>
      </c>
      <c r="T165" s="25">
        <f>SUMIF('حضور وانصراف'!H168:AL168,"&gt;0")</f>
        <v>0</v>
      </c>
      <c r="U165" s="26">
        <f t="shared" si="14"/>
        <v>0</v>
      </c>
      <c r="V165" s="25">
        <f>COUNTIF('حضور وانصراف'!H168:AL168,"&lt;0")</f>
        <v>0</v>
      </c>
      <c r="W165" s="25">
        <f>-SUMIF('حضور وانصراف'!H168:AL168,"&lt;0")</f>
        <v>0</v>
      </c>
      <c r="X165" s="26">
        <f t="shared" si="15"/>
        <v>0</v>
      </c>
      <c r="Y165" s="88">
        <f t="shared" si="16"/>
        <v>-23.333333333333332</v>
      </c>
      <c r="Z165" s="27">
        <f>'حضور وانصراف'!AP168</f>
        <v>0</v>
      </c>
      <c r="AA165" s="27">
        <f>'حضور وانصراف'!AO168</f>
        <v>0</v>
      </c>
      <c r="AB165" s="27">
        <f>'حضور وانصراف'!AQ168</f>
        <v>0</v>
      </c>
      <c r="AC165" s="27">
        <f>'حضور وانصراف'!AR168</f>
        <v>0</v>
      </c>
      <c r="AD165" s="28">
        <f t="shared" si="17"/>
        <v>4.666666666666667</v>
      </c>
      <c r="AE165" s="27">
        <f>'حضور وانصراف'!AW168</f>
        <v>0</v>
      </c>
      <c r="AF165" s="27">
        <f>'حضور وانصراف'!AX168</f>
        <v>0</v>
      </c>
      <c r="AG165" s="27">
        <f>'حضور وانصراف'!AS168</f>
        <v>0</v>
      </c>
      <c r="AH165" s="27">
        <f>'حضور وانصراف'!AT168</f>
        <v>0</v>
      </c>
    </row>
    <row r="166" spans="1:34" ht="18.75" thickBot="1" x14ac:dyDescent="0.25">
      <c r="A166" s="24">
        <f>'حضور وانصراف'!D169</f>
        <v>154</v>
      </c>
      <c r="B166" s="24">
        <f>'حضور وانصراف'!E169</f>
        <v>0</v>
      </c>
      <c r="C166" s="24" t="str">
        <f>'حضور وانصراف'!F169</f>
        <v>عمرو محمد عبدالعال لبيب</v>
      </c>
      <c r="D166" s="24" t="str">
        <f>'حضور وانصراف'!G169</f>
        <v>اول يوم4</v>
      </c>
      <c r="E166" s="24">
        <f>COUNTIF('حضور وانصراف'!H169:AL169,"ح")+COUNTIF('حضور وانصراف'!H169:AL169,"&lt;0")+COUNTIF('حضور وانصراف'!H169:AL169,"&gt;0")</f>
        <v>1</v>
      </c>
      <c r="F166" s="88">
        <f t="shared" si="12"/>
        <v>-26.833333333333332</v>
      </c>
      <c r="G166" s="25">
        <f>COUNTIF('حضور وانصراف'!H169:AL169,"غ ب")</f>
        <v>0</v>
      </c>
      <c r="H166" s="25">
        <f>COUNTIF('حضور وانصراف'!H169:AL169,"إعتيادى")</f>
        <v>0</v>
      </c>
      <c r="I166" s="25">
        <f>COUNTIF('حضور وانصراف'!I169:AQ169,"1/2إعتيادى")</f>
        <v>0</v>
      </c>
      <c r="J166" s="25">
        <f>COUNTIF('حضور وانصراف'!H169:AL169,"عارضه")</f>
        <v>0</v>
      </c>
      <c r="K166" s="25">
        <f>COUNTIF('حضور وانصراف'!I169:AQ169,"1/2عارضه")</f>
        <v>0</v>
      </c>
      <c r="L166" s="25">
        <f>COUNTIF('حضور وانصراف'!H169:AL169,"بدون اجر")</f>
        <v>0</v>
      </c>
      <c r="M166" s="25">
        <f>COUNTIF('حضور وانصراف'!H169:AL169,"1/2بدون")</f>
        <v>0</v>
      </c>
      <c r="N166" s="25">
        <f>COUNTIF('حضور وانصراف'!H169:AL169,"إذن 1")</f>
        <v>0</v>
      </c>
      <c r="O166" s="25">
        <f>COUNTIF('حضور وانصراف'!H169:AL169,"إذن 2")</f>
        <v>0</v>
      </c>
      <c r="P166" s="25">
        <f>COUNTIF('حضور وانصراف'!H169:AL169,"م")</f>
        <v>0</v>
      </c>
      <c r="Q166" s="25">
        <f>COUNTIF('حضور وانصراف'!H169:AL169,"مرضى")</f>
        <v>0</v>
      </c>
      <c r="R166" s="25">
        <f t="shared" si="13"/>
        <v>0.16666666666666666</v>
      </c>
      <c r="S166" s="25">
        <f>COUNTIF('حضور وانصراف'!H169:AL169,"&gt;0")</f>
        <v>0</v>
      </c>
      <c r="T166" s="25">
        <f>SUMIF('حضور وانصراف'!H169:AL169,"&gt;0")</f>
        <v>0</v>
      </c>
      <c r="U166" s="26">
        <f t="shared" si="14"/>
        <v>0</v>
      </c>
      <c r="V166" s="25">
        <f>COUNTIF('حضور وانصراف'!H169:AL169,"&lt;0")</f>
        <v>0</v>
      </c>
      <c r="W166" s="25">
        <f>-SUMIF('حضور وانصراف'!H169:AL169,"&lt;0")</f>
        <v>0</v>
      </c>
      <c r="X166" s="26">
        <f t="shared" si="15"/>
        <v>0</v>
      </c>
      <c r="Y166" s="88">
        <f t="shared" si="16"/>
        <v>-26.833333333333332</v>
      </c>
      <c r="Z166" s="27">
        <f>'حضور وانصراف'!AP169</f>
        <v>0</v>
      </c>
      <c r="AA166" s="27">
        <f>'حضور وانصراف'!AO169</f>
        <v>0</v>
      </c>
      <c r="AB166" s="27">
        <f>'حضور وانصراف'!AQ169</f>
        <v>0</v>
      </c>
      <c r="AC166" s="27">
        <f>'حضور وانصراف'!AR169</f>
        <v>0</v>
      </c>
      <c r="AD166" s="28">
        <f t="shared" si="17"/>
        <v>1.1666666666666667</v>
      </c>
      <c r="AE166" s="27">
        <f>'حضور وانصراف'!AW169</f>
        <v>0</v>
      </c>
      <c r="AF166" s="27">
        <f>'حضور وانصراف'!AX169</f>
        <v>0</v>
      </c>
      <c r="AG166" s="27">
        <f>'حضور وانصراف'!AS169</f>
        <v>0</v>
      </c>
      <c r="AH166" s="27">
        <f>'حضور وانصراف'!AT169</f>
        <v>0</v>
      </c>
    </row>
    <row r="167" spans="1:34" ht="18.75" thickBot="1" x14ac:dyDescent="0.25">
      <c r="A167" s="24">
        <f>'حضور وانصراف'!D170</f>
        <v>155</v>
      </c>
      <c r="B167" s="24">
        <f>'حضور وانصراف'!E170</f>
        <v>0</v>
      </c>
      <c r="C167" s="24" t="str">
        <f>'حضور وانصراف'!F170</f>
        <v>مصطفى عيد عبدالمنعم عبدالحى</v>
      </c>
      <c r="D167" s="24" t="str">
        <f>'حضور وانصراف'!G170</f>
        <v>؟؟؟؟</v>
      </c>
      <c r="E167" s="24">
        <f>COUNTIF('حضور وانصراف'!H170:AL170,"ح")+COUNTIF('حضور وانصراف'!H170:AL170,"&lt;0")+COUNTIF('حضور وانصراف'!H170:AL170,"&gt;0")</f>
        <v>1</v>
      </c>
      <c r="F167" s="88">
        <f t="shared" si="12"/>
        <v>-26.833333333333332</v>
      </c>
      <c r="G167" s="25">
        <f>COUNTIF('حضور وانصراف'!H170:AL170,"غ ب")</f>
        <v>0</v>
      </c>
      <c r="H167" s="25">
        <f>COUNTIF('حضور وانصراف'!H170:AL170,"إعتيادى")</f>
        <v>0</v>
      </c>
      <c r="I167" s="25">
        <f>COUNTIF('حضور وانصراف'!I170:AQ170,"1/2إعتيادى")</f>
        <v>0</v>
      </c>
      <c r="J167" s="25">
        <f>COUNTIF('حضور وانصراف'!H170:AL170,"عارضه")</f>
        <v>0</v>
      </c>
      <c r="K167" s="25">
        <f>COUNTIF('حضور وانصراف'!I170:AQ170,"1/2عارضه")</f>
        <v>0</v>
      </c>
      <c r="L167" s="25">
        <f>COUNTIF('حضور وانصراف'!H170:AL170,"بدون اجر")</f>
        <v>0</v>
      </c>
      <c r="M167" s="25">
        <f>COUNTIF('حضور وانصراف'!H170:AL170,"1/2بدون")</f>
        <v>0</v>
      </c>
      <c r="N167" s="25">
        <f>COUNTIF('حضور وانصراف'!H170:AL170,"إذن 1")</f>
        <v>0</v>
      </c>
      <c r="O167" s="25">
        <f>COUNTIF('حضور وانصراف'!H170:AL170,"إذن 2")</f>
        <v>0</v>
      </c>
      <c r="P167" s="25">
        <f>COUNTIF('حضور وانصراف'!H170:AL170,"م")</f>
        <v>0</v>
      </c>
      <c r="Q167" s="25">
        <f>COUNTIF('حضور وانصراف'!H170:AL170,"مرضى")</f>
        <v>0</v>
      </c>
      <c r="R167" s="25">
        <f t="shared" si="13"/>
        <v>0.16666666666666666</v>
      </c>
      <c r="S167" s="25">
        <f>COUNTIF('حضور وانصراف'!H170:AL170,"&gt;0")</f>
        <v>0</v>
      </c>
      <c r="T167" s="25">
        <f>SUMIF('حضور وانصراف'!H170:AL170,"&gt;0")</f>
        <v>0</v>
      </c>
      <c r="U167" s="26">
        <f t="shared" si="14"/>
        <v>0</v>
      </c>
      <c r="V167" s="25">
        <f>COUNTIF('حضور وانصراف'!H170:AL170,"&lt;0")</f>
        <v>0</v>
      </c>
      <c r="W167" s="25">
        <f>-SUMIF('حضور وانصراف'!H170:AL170,"&lt;0")</f>
        <v>0</v>
      </c>
      <c r="X167" s="26">
        <f t="shared" si="15"/>
        <v>0</v>
      </c>
      <c r="Y167" s="88">
        <f t="shared" si="16"/>
        <v>-26.833333333333332</v>
      </c>
      <c r="Z167" s="27">
        <f>'حضور وانصراف'!AP170</f>
        <v>0</v>
      </c>
      <c r="AA167" s="27">
        <f>'حضور وانصراف'!AO170</f>
        <v>0</v>
      </c>
      <c r="AB167" s="27">
        <f>'حضور وانصراف'!AQ170</f>
        <v>0</v>
      </c>
      <c r="AC167" s="27">
        <f>'حضور وانصراف'!AR170</f>
        <v>0</v>
      </c>
      <c r="AD167" s="28">
        <f t="shared" si="17"/>
        <v>1.1666666666666667</v>
      </c>
      <c r="AE167" s="27">
        <f>'حضور وانصراف'!AW170</f>
        <v>0</v>
      </c>
      <c r="AF167" s="27">
        <f>'حضور وانصراف'!AX170</f>
        <v>0</v>
      </c>
      <c r="AG167" s="27">
        <f>'حضور وانصراف'!AS170</f>
        <v>0</v>
      </c>
      <c r="AH167" s="27">
        <f>'حضور وانصراف'!AT170</f>
        <v>0</v>
      </c>
    </row>
    <row r="168" spans="1:34" ht="18.75" thickBot="1" x14ac:dyDescent="0.25">
      <c r="A168" s="24">
        <f>'حضور وانصراف'!D171</f>
        <v>156</v>
      </c>
      <c r="B168" s="24">
        <f>'حضور وانصراف'!E171</f>
        <v>0</v>
      </c>
      <c r="C168" s="24" t="str">
        <f>'حضور وانصراف'!F171</f>
        <v>محمد عبدالسلام محمد عبدالسلام</v>
      </c>
      <c r="D168" s="24" t="str">
        <f>'حضور وانصراف'!G171</f>
        <v>؟؟؟؟؟</v>
      </c>
      <c r="E168" s="24">
        <f>COUNTIF('حضور وانصراف'!H171:AL171,"ح")+COUNTIF('حضور وانصراف'!H171:AL171,"&lt;0")+COUNTIF('حضور وانصراف'!H171:AL171,"&gt;0")</f>
        <v>1</v>
      </c>
      <c r="F168" s="88">
        <f t="shared" si="12"/>
        <v>-26.833333333333332</v>
      </c>
      <c r="G168" s="25">
        <f>COUNTIF('حضور وانصراف'!H171:AL171,"غ ب")</f>
        <v>0</v>
      </c>
      <c r="H168" s="25">
        <f>COUNTIF('حضور وانصراف'!H171:AL171,"إعتيادى")</f>
        <v>0</v>
      </c>
      <c r="I168" s="25">
        <f>COUNTIF('حضور وانصراف'!I171:AQ171,"1/2إعتيادى")</f>
        <v>0</v>
      </c>
      <c r="J168" s="25">
        <f>COUNTIF('حضور وانصراف'!H171:AL171,"عارضه")</f>
        <v>0</v>
      </c>
      <c r="K168" s="25">
        <f>COUNTIF('حضور وانصراف'!I171:AQ171,"1/2عارضه")</f>
        <v>0</v>
      </c>
      <c r="L168" s="25">
        <f>COUNTIF('حضور وانصراف'!H171:AL171,"بدون اجر")</f>
        <v>0</v>
      </c>
      <c r="M168" s="25">
        <f>COUNTIF('حضور وانصراف'!H171:AL171,"1/2بدون")</f>
        <v>0</v>
      </c>
      <c r="N168" s="25">
        <f>COUNTIF('حضور وانصراف'!H171:AL171,"إذن 1")</f>
        <v>0</v>
      </c>
      <c r="O168" s="25">
        <f>COUNTIF('حضور وانصراف'!H171:AL171,"إذن 2")</f>
        <v>0</v>
      </c>
      <c r="P168" s="25">
        <f>COUNTIF('حضور وانصراف'!H171:AL171,"م")</f>
        <v>0</v>
      </c>
      <c r="Q168" s="25">
        <f>COUNTIF('حضور وانصراف'!H171:AL171,"مرضى")</f>
        <v>0</v>
      </c>
      <c r="R168" s="25">
        <f t="shared" si="13"/>
        <v>0.16666666666666666</v>
      </c>
      <c r="S168" s="25">
        <f>COUNTIF('حضور وانصراف'!H171:AL171,"&gt;0")</f>
        <v>0</v>
      </c>
      <c r="T168" s="25">
        <f>SUMIF('حضور وانصراف'!H171:AL171,"&gt;0")</f>
        <v>0</v>
      </c>
      <c r="U168" s="26">
        <f t="shared" si="14"/>
        <v>0</v>
      </c>
      <c r="V168" s="25">
        <f>COUNTIF('حضور وانصراف'!H171:AL171,"&lt;0")</f>
        <v>0</v>
      </c>
      <c r="W168" s="25">
        <f>-SUMIF('حضور وانصراف'!H171:AL171,"&lt;0")</f>
        <v>0</v>
      </c>
      <c r="X168" s="26">
        <f t="shared" si="15"/>
        <v>0</v>
      </c>
      <c r="Y168" s="88">
        <f t="shared" si="16"/>
        <v>-26.833333333333332</v>
      </c>
      <c r="Z168" s="27">
        <f>'حضور وانصراف'!AP171</f>
        <v>0</v>
      </c>
      <c r="AA168" s="27">
        <f>'حضور وانصراف'!AO171</f>
        <v>0</v>
      </c>
      <c r="AB168" s="27">
        <f>'حضور وانصراف'!AQ171</f>
        <v>0</v>
      </c>
      <c r="AC168" s="27">
        <f>'حضور وانصراف'!AR171</f>
        <v>0</v>
      </c>
      <c r="AD168" s="28">
        <f t="shared" si="17"/>
        <v>1.1666666666666667</v>
      </c>
      <c r="AE168" s="27">
        <f>'حضور وانصراف'!AW171</f>
        <v>0</v>
      </c>
      <c r="AF168" s="27">
        <f>'حضور وانصراف'!AX171</f>
        <v>0</v>
      </c>
      <c r="AG168" s="27">
        <f>'حضور وانصراف'!AS171</f>
        <v>0</v>
      </c>
      <c r="AH168" s="27">
        <f>'حضور وانصراف'!AT171</f>
        <v>0</v>
      </c>
    </row>
    <row r="169" spans="1:34" ht="18.75" thickBot="1" x14ac:dyDescent="0.25">
      <c r="A169" s="24">
        <f>'حضور وانصراف'!D172</f>
        <v>157</v>
      </c>
      <c r="B169" s="24">
        <f>'حضور وانصراف'!E172</f>
        <v>0</v>
      </c>
      <c r="C169" s="24" t="str">
        <f>'حضور وانصراف'!F172</f>
        <v>عبدالرؤف عبدالفتاح حمزه عبدالحليم</v>
      </c>
      <c r="D169" s="24" t="str">
        <f>'حضور وانصراف'!G172</f>
        <v>اول يوم5</v>
      </c>
      <c r="E169" s="24">
        <f>COUNTIF('حضور وانصراف'!H172:AL172,"ح")+COUNTIF('حضور وانصراف'!H172:AL172,"&lt;0")+COUNTIF('حضور وانصراف'!H172:AL172,"&gt;0")</f>
        <v>1</v>
      </c>
      <c r="F169" s="88">
        <f t="shared" si="12"/>
        <v>-26.833333333333332</v>
      </c>
      <c r="G169" s="25">
        <f>COUNTIF('حضور وانصراف'!H172:AL172,"غ ب")</f>
        <v>0</v>
      </c>
      <c r="H169" s="25">
        <f>COUNTIF('حضور وانصراف'!H172:AL172,"إعتيادى")</f>
        <v>0</v>
      </c>
      <c r="I169" s="25">
        <f>COUNTIF('حضور وانصراف'!I172:AQ172,"1/2إعتيادى")</f>
        <v>0</v>
      </c>
      <c r="J169" s="25">
        <f>COUNTIF('حضور وانصراف'!H172:AL172,"عارضه")</f>
        <v>0</v>
      </c>
      <c r="K169" s="25">
        <f>COUNTIF('حضور وانصراف'!I172:AQ172,"1/2عارضه")</f>
        <v>0</v>
      </c>
      <c r="L169" s="25">
        <f>COUNTIF('حضور وانصراف'!H172:AL172,"بدون اجر")</f>
        <v>0</v>
      </c>
      <c r="M169" s="25">
        <f>COUNTIF('حضور وانصراف'!H172:AL172,"1/2بدون")</f>
        <v>0</v>
      </c>
      <c r="N169" s="25">
        <f>COUNTIF('حضور وانصراف'!H172:AL172,"إذن 1")</f>
        <v>0</v>
      </c>
      <c r="O169" s="25">
        <f>COUNTIF('حضور وانصراف'!H172:AL172,"إذن 2")</f>
        <v>0</v>
      </c>
      <c r="P169" s="25">
        <f>COUNTIF('حضور وانصراف'!H172:AL172,"م")</f>
        <v>0</v>
      </c>
      <c r="Q169" s="25">
        <f>COUNTIF('حضور وانصراف'!H172:AL172,"مرضى")</f>
        <v>0</v>
      </c>
      <c r="R169" s="25">
        <f t="shared" si="13"/>
        <v>0.16666666666666666</v>
      </c>
      <c r="S169" s="25">
        <f>COUNTIF('حضور وانصراف'!H172:AL172,"&gt;0")</f>
        <v>0</v>
      </c>
      <c r="T169" s="25">
        <f>SUMIF('حضور وانصراف'!H172:AL172,"&gt;0")</f>
        <v>0</v>
      </c>
      <c r="U169" s="26">
        <f t="shared" si="14"/>
        <v>0</v>
      </c>
      <c r="V169" s="25">
        <f>COUNTIF('حضور وانصراف'!H172:AL172,"&lt;0")</f>
        <v>0</v>
      </c>
      <c r="W169" s="25">
        <f>-SUMIF('حضور وانصراف'!H172:AL172,"&lt;0")</f>
        <v>0</v>
      </c>
      <c r="X169" s="26">
        <f t="shared" si="15"/>
        <v>0</v>
      </c>
      <c r="Y169" s="88">
        <f t="shared" si="16"/>
        <v>-26.833333333333332</v>
      </c>
      <c r="Z169" s="27">
        <f>'حضور وانصراف'!AP172</f>
        <v>0</v>
      </c>
      <c r="AA169" s="27">
        <f>'حضور وانصراف'!AO172</f>
        <v>0</v>
      </c>
      <c r="AB169" s="27">
        <f>'حضور وانصراف'!AQ172</f>
        <v>0</v>
      </c>
      <c r="AC169" s="27">
        <f>'حضور وانصراف'!AR172</f>
        <v>0</v>
      </c>
      <c r="AD169" s="28">
        <f t="shared" si="17"/>
        <v>1.1666666666666667</v>
      </c>
      <c r="AE169" s="27">
        <f>'حضور وانصراف'!AW172</f>
        <v>0</v>
      </c>
      <c r="AF169" s="27">
        <f>'حضور وانصراف'!AX172</f>
        <v>0</v>
      </c>
      <c r="AG169" s="27">
        <f>'حضور وانصراف'!AS172</f>
        <v>0</v>
      </c>
      <c r="AH169" s="27">
        <f>'حضور وانصراف'!AT172</f>
        <v>0</v>
      </c>
    </row>
    <row r="170" spans="1:34" ht="18.75" thickBot="1" x14ac:dyDescent="0.25">
      <c r="A170" s="24">
        <f>'حضور وانصراف'!D173</f>
        <v>158</v>
      </c>
      <c r="B170" s="24">
        <f>'حضور وانصراف'!E173</f>
        <v>0</v>
      </c>
      <c r="C170" s="24" t="str">
        <f>'حضور وانصراف'!F173</f>
        <v>محمد احمد حفنى حامد</v>
      </c>
      <c r="D170" s="24" t="str">
        <f>'حضور وانصراف'!G173</f>
        <v>اول يوم5</v>
      </c>
      <c r="E170" s="24">
        <f>COUNTIF('حضور وانصراف'!H173:AL173,"ح")+COUNTIF('حضور وانصراف'!H173:AL173,"&lt;0")+COUNTIF('حضور وانصراف'!H173:AL173,"&gt;0")</f>
        <v>6</v>
      </c>
      <c r="F170" s="88">
        <f t="shared" si="12"/>
        <v>-21</v>
      </c>
      <c r="G170" s="25">
        <f>COUNTIF('حضور وانصراف'!H173:AL173,"غ ب")</f>
        <v>0</v>
      </c>
      <c r="H170" s="25">
        <f>COUNTIF('حضور وانصراف'!H173:AL173,"إعتيادى")</f>
        <v>0</v>
      </c>
      <c r="I170" s="25">
        <f>COUNTIF('حضور وانصراف'!I173:AQ173,"1/2إعتيادى")</f>
        <v>0</v>
      </c>
      <c r="J170" s="25">
        <f>COUNTIF('حضور وانصراف'!H173:AL173,"عارضه")</f>
        <v>0</v>
      </c>
      <c r="K170" s="25">
        <f>COUNTIF('حضور وانصراف'!I173:AQ173,"1/2عارضه")</f>
        <v>0</v>
      </c>
      <c r="L170" s="25">
        <f>COUNTIF('حضور وانصراف'!H173:AL173,"بدون اجر")</f>
        <v>0</v>
      </c>
      <c r="M170" s="25">
        <f>COUNTIF('حضور وانصراف'!H173:AL173,"1/2بدون")</f>
        <v>0</v>
      </c>
      <c r="N170" s="25">
        <f>COUNTIF('حضور وانصراف'!H173:AL173,"إذن 1")</f>
        <v>0</v>
      </c>
      <c r="O170" s="25">
        <f>COUNTIF('حضور وانصراف'!H173:AL173,"إذن 2")</f>
        <v>0</v>
      </c>
      <c r="P170" s="25">
        <f>COUNTIF('حضور وانصراف'!H173:AL173,"م")</f>
        <v>0</v>
      </c>
      <c r="Q170" s="25">
        <f>COUNTIF('حضور وانصراف'!H173:AL173,"مرضى")</f>
        <v>0</v>
      </c>
      <c r="R170" s="25">
        <f t="shared" si="13"/>
        <v>1</v>
      </c>
      <c r="S170" s="25">
        <f>COUNTIF('حضور وانصراف'!H173:AL173,"&gt;0")</f>
        <v>0</v>
      </c>
      <c r="T170" s="25">
        <f>SUMIF('حضور وانصراف'!H173:AL173,"&gt;0")</f>
        <v>0</v>
      </c>
      <c r="U170" s="26">
        <f t="shared" si="14"/>
        <v>0</v>
      </c>
      <c r="V170" s="25">
        <f>COUNTIF('حضور وانصراف'!H173:AL173,"&lt;0")</f>
        <v>0</v>
      </c>
      <c r="W170" s="25">
        <f>-SUMIF('حضور وانصراف'!H173:AL173,"&lt;0")</f>
        <v>0</v>
      </c>
      <c r="X170" s="26">
        <f t="shared" si="15"/>
        <v>0</v>
      </c>
      <c r="Y170" s="88">
        <f t="shared" si="16"/>
        <v>-21</v>
      </c>
      <c r="Z170" s="27">
        <f>'حضور وانصراف'!AP173</f>
        <v>0</v>
      </c>
      <c r="AA170" s="27">
        <f>'حضور وانصراف'!AO173</f>
        <v>0</v>
      </c>
      <c r="AB170" s="27">
        <f>'حضور وانصراف'!AQ173</f>
        <v>0</v>
      </c>
      <c r="AC170" s="27">
        <f>'حضور وانصراف'!AR173</f>
        <v>0</v>
      </c>
      <c r="AD170" s="28">
        <f t="shared" si="17"/>
        <v>7</v>
      </c>
      <c r="AE170" s="27">
        <f>'حضور وانصراف'!AW173</f>
        <v>0</v>
      </c>
      <c r="AF170" s="27">
        <f>'حضور وانصراف'!AX173</f>
        <v>0</v>
      </c>
      <c r="AG170" s="27">
        <f>'حضور وانصراف'!AS173</f>
        <v>0</v>
      </c>
      <c r="AH170" s="27">
        <f>'حضور وانصراف'!AT173</f>
        <v>0</v>
      </c>
    </row>
    <row r="171" spans="1:34" ht="18.75" thickBot="1" x14ac:dyDescent="0.25">
      <c r="A171" s="24">
        <f>'حضور وانصراف'!D174</f>
        <v>159</v>
      </c>
      <c r="B171" s="24">
        <f>'حضور وانصراف'!E174</f>
        <v>0</v>
      </c>
      <c r="C171" s="24" t="str">
        <f>'حضور وانصراف'!F174</f>
        <v>عبدالوهاب حسنى حسن صابر</v>
      </c>
      <c r="D171" s="24" t="str">
        <f>'حضور وانصراف'!G174</f>
        <v>اول يوم5</v>
      </c>
      <c r="E171" s="24">
        <f>COUNTIF('حضور وانصراف'!H174:AL174,"ح")+COUNTIF('حضور وانصراف'!H174:AL174,"&lt;0")+COUNTIF('حضور وانصراف'!H174:AL174,"&gt;0")</f>
        <v>2</v>
      </c>
      <c r="F171" s="88">
        <f t="shared" si="12"/>
        <v>-25.666666666666668</v>
      </c>
      <c r="G171" s="25">
        <f>COUNTIF('حضور وانصراف'!H174:AL174,"غ ب")</f>
        <v>0</v>
      </c>
      <c r="H171" s="25">
        <f>COUNTIF('حضور وانصراف'!H174:AL174,"إعتيادى")</f>
        <v>0</v>
      </c>
      <c r="I171" s="25">
        <f>COUNTIF('حضور وانصراف'!I174:AQ174,"1/2إعتيادى")</f>
        <v>0</v>
      </c>
      <c r="J171" s="25">
        <f>COUNTIF('حضور وانصراف'!H174:AL174,"عارضه")</f>
        <v>0</v>
      </c>
      <c r="K171" s="25">
        <f>COUNTIF('حضور وانصراف'!I174:AQ174,"1/2عارضه")</f>
        <v>0</v>
      </c>
      <c r="L171" s="25">
        <f>COUNTIF('حضور وانصراف'!H174:AL174,"بدون اجر")</f>
        <v>0</v>
      </c>
      <c r="M171" s="25">
        <f>COUNTIF('حضور وانصراف'!H174:AL174,"1/2بدون")</f>
        <v>0</v>
      </c>
      <c r="N171" s="25">
        <f>COUNTIF('حضور وانصراف'!H174:AL174,"إذن 1")</f>
        <v>0</v>
      </c>
      <c r="O171" s="25">
        <f>COUNTIF('حضور وانصراف'!H174:AL174,"إذن 2")</f>
        <v>0</v>
      </c>
      <c r="P171" s="25">
        <f>COUNTIF('حضور وانصراف'!H174:AL174,"م")</f>
        <v>0</v>
      </c>
      <c r="Q171" s="25">
        <f>COUNTIF('حضور وانصراف'!H174:AL174,"مرضى")</f>
        <v>0</v>
      </c>
      <c r="R171" s="25">
        <f t="shared" si="13"/>
        <v>0.33333333333333331</v>
      </c>
      <c r="S171" s="25">
        <f>COUNTIF('حضور وانصراف'!H174:AL174,"&gt;0")</f>
        <v>0</v>
      </c>
      <c r="T171" s="25">
        <f>SUMIF('حضور وانصراف'!H174:AL174,"&gt;0")</f>
        <v>0</v>
      </c>
      <c r="U171" s="26">
        <f t="shared" si="14"/>
        <v>0</v>
      </c>
      <c r="V171" s="25">
        <f>COUNTIF('حضور وانصراف'!H174:AL174,"&lt;0")</f>
        <v>1</v>
      </c>
      <c r="W171" s="25">
        <f>-SUMIF('حضور وانصراف'!H174:AL174,"&lt;0")</f>
        <v>240</v>
      </c>
      <c r="X171" s="26">
        <f t="shared" si="15"/>
        <v>0.5</v>
      </c>
      <c r="Y171" s="88">
        <f t="shared" si="16"/>
        <v>-25.666666666666668</v>
      </c>
      <c r="Z171" s="27">
        <f>'حضور وانصراف'!AP174</f>
        <v>0</v>
      </c>
      <c r="AA171" s="27">
        <f>'حضور وانصراف'!AO174</f>
        <v>0</v>
      </c>
      <c r="AB171" s="27">
        <f>'حضور وانصراف'!AQ174</f>
        <v>0</v>
      </c>
      <c r="AC171" s="27">
        <f>'حضور وانصراف'!AR174</f>
        <v>0</v>
      </c>
      <c r="AD171" s="28">
        <f t="shared" si="17"/>
        <v>2.3333333333333335</v>
      </c>
      <c r="AE171" s="27">
        <f>'حضور وانصراف'!AW174</f>
        <v>0</v>
      </c>
      <c r="AF171" s="27">
        <f>'حضور وانصراف'!AX174</f>
        <v>0</v>
      </c>
      <c r="AG171" s="27">
        <f>'حضور وانصراف'!AS174</f>
        <v>0</v>
      </c>
      <c r="AH171" s="27">
        <f>'حضور وانصراف'!AT174</f>
        <v>0</v>
      </c>
    </row>
    <row r="172" spans="1:34" ht="18.75" thickBot="1" x14ac:dyDescent="0.25">
      <c r="A172" s="24">
        <f>'حضور وانصراف'!D175</f>
        <v>160</v>
      </c>
      <c r="B172" s="24">
        <f>'حضور وانصراف'!E175</f>
        <v>0</v>
      </c>
      <c r="C172" s="24" t="str">
        <f>'حضور وانصراف'!F175</f>
        <v>محروس عوض على عبدالسلام</v>
      </c>
      <c r="D172" s="24" t="str">
        <f>'حضور وانصراف'!G175</f>
        <v>اول يوم5</v>
      </c>
      <c r="E172" s="24">
        <f>COUNTIF('حضور وانصراف'!H175:AL175,"ح")+COUNTIF('حضور وانصراف'!H175:AL175,"&lt;0")+COUNTIF('حضور وانصراف'!H175:AL175,"&gt;0")</f>
        <v>6</v>
      </c>
      <c r="F172" s="88">
        <f t="shared" si="12"/>
        <v>-21</v>
      </c>
      <c r="G172" s="25">
        <f>COUNTIF('حضور وانصراف'!H175:AL175,"غ ب")</f>
        <v>0</v>
      </c>
      <c r="H172" s="25">
        <f>COUNTIF('حضور وانصراف'!H175:AL175,"إعتيادى")</f>
        <v>0</v>
      </c>
      <c r="I172" s="25">
        <f>COUNTIF('حضور وانصراف'!I175:AQ175,"1/2إعتيادى")</f>
        <v>0</v>
      </c>
      <c r="J172" s="25">
        <f>COUNTIF('حضور وانصراف'!H175:AL175,"عارضه")</f>
        <v>0</v>
      </c>
      <c r="K172" s="25">
        <f>COUNTIF('حضور وانصراف'!I175:AQ175,"1/2عارضه")</f>
        <v>0</v>
      </c>
      <c r="L172" s="25">
        <f>COUNTIF('حضور وانصراف'!H175:AL175,"بدون اجر")</f>
        <v>0</v>
      </c>
      <c r="M172" s="25">
        <f>COUNTIF('حضور وانصراف'!H175:AL175,"1/2بدون")</f>
        <v>0</v>
      </c>
      <c r="N172" s="25">
        <f>COUNTIF('حضور وانصراف'!H175:AL175,"إذن 1")</f>
        <v>0</v>
      </c>
      <c r="O172" s="25">
        <f>COUNTIF('حضور وانصراف'!H175:AL175,"إذن 2")</f>
        <v>0</v>
      </c>
      <c r="P172" s="25">
        <f>COUNTIF('حضور وانصراف'!H175:AL175,"م")</f>
        <v>0</v>
      </c>
      <c r="Q172" s="25">
        <f>COUNTIF('حضور وانصراف'!H175:AL175,"مرضى")</f>
        <v>0</v>
      </c>
      <c r="R172" s="25">
        <f t="shared" si="13"/>
        <v>1</v>
      </c>
      <c r="S172" s="25">
        <f>COUNTIF('حضور وانصراف'!H175:AL175,"&gt;0")</f>
        <v>0</v>
      </c>
      <c r="T172" s="25">
        <f>SUMIF('حضور وانصراف'!H175:AL175,"&gt;0")</f>
        <v>0</v>
      </c>
      <c r="U172" s="26">
        <f t="shared" si="14"/>
        <v>0</v>
      </c>
      <c r="V172" s="25">
        <f>COUNTIF('حضور وانصراف'!H175:AL175,"&lt;0")</f>
        <v>0</v>
      </c>
      <c r="W172" s="25">
        <f>-SUMIF('حضور وانصراف'!H175:AL175,"&lt;0")</f>
        <v>0</v>
      </c>
      <c r="X172" s="26">
        <f t="shared" si="15"/>
        <v>0</v>
      </c>
      <c r="Y172" s="88">
        <f t="shared" si="16"/>
        <v>-21</v>
      </c>
      <c r="Z172" s="27">
        <f>'حضور وانصراف'!AP175</f>
        <v>0</v>
      </c>
      <c r="AA172" s="27">
        <f>'حضور وانصراف'!AO175</f>
        <v>0</v>
      </c>
      <c r="AB172" s="27">
        <f>'حضور وانصراف'!AQ175</f>
        <v>0</v>
      </c>
      <c r="AC172" s="27">
        <f>'حضور وانصراف'!AR175</f>
        <v>0</v>
      </c>
      <c r="AD172" s="28">
        <f t="shared" si="17"/>
        <v>7</v>
      </c>
      <c r="AE172" s="27">
        <f>'حضور وانصراف'!AW175</f>
        <v>0</v>
      </c>
      <c r="AF172" s="27">
        <f>'حضور وانصراف'!AX175</f>
        <v>0</v>
      </c>
      <c r="AG172" s="27">
        <f>'حضور وانصراف'!AS175</f>
        <v>0</v>
      </c>
      <c r="AH172" s="27">
        <f>'حضور وانصراف'!AT175</f>
        <v>0</v>
      </c>
    </row>
    <row r="173" spans="1:34" ht="18.75" thickBot="1" x14ac:dyDescent="0.25">
      <c r="A173" s="24">
        <f>'حضور وانصراف'!D176</f>
        <v>161</v>
      </c>
      <c r="B173" s="24">
        <f>'حضور وانصراف'!E176</f>
        <v>0</v>
      </c>
      <c r="C173" s="24" t="str">
        <f>'حضور وانصراف'!F176</f>
        <v>محمد اشرف السيد محمد</v>
      </c>
      <c r="D173" s="24" t="str">
        <f>'حضور وانصراف'!G176</f>
        <v>اول يوم6</v>
      </c>
      <c r="E173" s="24">
        <f>COUNTIF('حضور وانصراف'!H176:AL176,"ح")+COUNTIF('حضور وانصراف'!H176:AL176,"&lt;0")+COUNTIF('حضور وانصراف'!H176:AL176,"&gt;0")</f>
        <v>4</v>
      </c>
      <c r="F173" s="88">
        <f t="shared" si="12"/>
        <v>-23.333333333333332</v>
      </c>
      <c r="G173" s="25">
        <f>COUNTIF('حضور وانصراف'!H176:AL176,"غ ب")</f>
        <v>0</v>
      </c>
      <c r="H173" s="25">
        <f>COUNTIF('حضور وانصراف'!H176:AL176,"إعتيادى")</f>
        <v>0</v>
      </c>
      <c r="I173" s="25">
        <f>COUNTIF('حضور وانصراف'!I176:AQ176,"1/2إعتيادى")</f>
        <v>0</v>
      </c>
      <c r="J173" s="25">
        <f>COUNTIF('حضور وانصراف'!H176:AL176,"عارضه")</f>
        <v>0</v>
      </c>
      <c r="K173" s="25">
        <f>COUNTIF('حضور وانصراف'!I176:AQ176,"1/2عارضه")</f>
        <v>0</v>
      </c>
      <c r="L173" s="25">
        <f>COUNTIF('حضور وانصراف'!H176:AL176,"بدون اجر")</f>
        <v>0</v>
      </c>
      <c r="M173" s="25">
        <f>COUNTIF('حضور وانصراف'!H176:AL176,"1/2بدون")</f>
        <v>0</v>
      </c>
      <c r="N173" s="25">
        <f>COUNTIF('حضور وانصراف'!H176:AL176,"إذن 1")</f>
        <v>0</v>
      </c>
      <c r="O173" s="25">
        <f>COUNTIF('حضور وانصراف'!H176:AL176,"إذن 2")</f>
        <v>0</v>
      </c>
      <c r="P173" s="25">
        <f>COUNTIF('حضور وانصراف'!H176:AL176,"م")</f>
        <v>0</v>
      </c>
      <c r="Q173" s="25">
        <f>COUNTIF('حضور وانصراف'!H176:AL176,"مرضى")</f>
        <v>0</v>
      </c>
      <c r="R173" s="25">
        <f t="shared" si="13"/>
        <v>0.66666666666666663</v>
      </c>
      <c r="S173" s="25">
        <f>COUNTIF('حضور وانصراف'!H176:AL176,"&gt;0")</f>
        <v>0</v>
      </c>
      <c r="T173" s="25">
        <f>SUMIF('حضور وانصراف'!H176:AL176,"&gt;0")</f>
        <v>0</v>
      </c>
      <c r="U173" s="26">
        <f t="shared" si="14"/>
        <v>0</v>
      </c>
      <c r="V173" s="25">
        <f>COUNTIF('حضور وانصراف'!H176:AL176,"&lt;0")</f>
        <v>0</v>
      </c>
      <c r="W173" s="25">
        <f>-SUMIF('حضور وانصراف'!H176:AL176,"&lt;0")</f>
        <v>0</v>
      </c>
      <c r="X173" s="26">
        <f t="shared" si="15"/>
        <v>0</v>
      </c>
      <c r="Y173" s="88">
        <f t="shared" si="16"/>
        <v>-23.333333333333332</v>
      </c>
      <c r="Z173" s="27">
        <f>'حضور وانصراف'!AP176</f>
        <v>0</v>
      </c>
      <c r="AA173" s="27">
        <f>'حضور وانصراف'!AO176</f>
        <v>0</v>
      </c>
      <c r="AB173" s="27">
        <f>'حضور وانصراف'!AQ176</f>
        <v>0</v>
      </c>
      <c r="AC173" s="27">
        <f>'حضور وانصراف'!AR176</f>
        <v>0</v>
      </c>
      <c r="AD173" s="28">
        <f t="shared" si="17"/>
        <v>4.666666666666667</v>
      </c>
      <c r="AE173" s="27">
        <f>'حضور وانصراف'!AW176</f>
        <v>0</v>
      </c>
      <c r="AF173" s="27">
        <f>'حضور وانصراف'!AX176</f>
        <v>0</v>
      </c>
      <c r="AG173" s="27">
        <f>'حضور وانصراف'!AS176</f>
        <v>0</v>
      </c>
      <c r="AH173" s="27">
        <f>'حضور وانصراف'!AT176</f>
        <v>0</v>
      </c>
    </row>
    <row r="174" spans="1:34" ht="18.75" thickBot="1" x14ac:dyDescent="0.25">
      <c r="A174" s="24">
        <f>'حضور وانصراف'!D177</f>
        <v>162</v>
      </c>
      <c r="B174" s="24">
        <f>'حضور وانصراف'!E177</f>
        <v>0</v>
      </c>
      <c r="C174" s="24" t="str">
        <f>'حضور وانصراف'!F177</f>
        <v>عبدالله عبدالرحمن حسين</v>
      </c>
      <c r="D174" s="24" t="str">
        <f>'حضور وانصراف'!G177</f>
        <v>اول يوم8</v>
      </c>
      <c r="E174" s="24">
        <f>COUNTIF('حضور وانصراف'!H177:AL177,"ح")+COUNTIF('حضور وانصراف'!H177:AL177,"&lt;0")+COUNTIF('حضور وانصراف'!H177:AL177,"&gt;0")</f>
        <v>3</v>
      </c>
      <c r="F174" s="88">
        <f t="shared" si="12"/>
        <v>-24.5</v>
      </c>
      <c r="G174" s="25">
        <f>COUNTIF('حضور وانصراف'!H177:AL177,"غ ب")</f>
        <v>0</v>
      </c>
      <c r="H174" s="25">
        <f>COUNTIF('حضور وانصراف'!H177:AL177,"إعتيادى")</f>
        <v>0</v>
      </c>
      <c r="I174" s="25">
        <f>COUNTIF('حضور وانصراف'!I177:AQ177,"1/2إعتيادى")</f>
        <v>0</v>
      </c>
      <c r="J174" s="25">
        <f>COUNTIF('حضور وانصراف'!H177:AL177,"عارضه")</f>
        <v>0</v>
      </c>
      <c r="K174" s="25">
        <f>COUNTIF('حضور وانصراف'!I177:AQ177,"1/2عارضه")</f>
        <v>0</v>
      </c>
      <c r="L174" s="25">
        <f>COUNTIF('حضور وانصراف'!H177:AL177,"بدون اجر")</f>
        <v>0</v>
      </c>
      <c r="M174" s="25">
        <f>COUNTIF('حضور وانصراف'!H177:AL177,"1/2بدون")</f>
        <v>0</v>
      </c>
      <c r="N174" s="25">
        <f>COUNTIF('حضور وانصراف'!H177:AL177,"إذن 1")</f>
        <v>0</v>
      </c>
      <c r="O174" s="25">
        <f>COUNTIF('حضور وانصراف'!H177:AL177,"إذن 2")</f>
        <v>0</v>
      </c>
      <c r="P174" s="25">
        <f>COUNTIF('حضور وانصراف'!H177:AL177,"م")</f>
        <v>0</v>
      </c>
      <c r="Q174" s="25">
        <f>COUNTIF('حضور وانصراف'!H177:AL177,"مرضى")</f>
        <v>0</v>
      </c>
      <c r="R174" s="25">
        <f t="shared" si="13"/>
        <v>0.5</v>
      </c>
      <c r="S174" s="25">
        <f>COUNTIF('حضور وانصراف'!H177:AL177,"&gt;0")</f>
        <v>0</v>
      </c>
      <c r="T174" s="25">
        <f>SUMIF('حضور وانصراف'!H177:AL177,"&gt;0")</f>
        <v>0</v>
      </c>
      <c r="U174" s="26">
        <f t="shared" si="14"/>
        <v>0</v>
      </c>
      <c r="V174" s="25">
        <f>COUNTIF('حضور وانصراف'!H177:AL177,"&lt;0")</f>
        <v>0</v>
      </c>
      <c r="W174" s="25">
        <f>-SUMIF('حضور وانصراف'!H177:AL177,"&lt;0")</f>
        <v>0</v>
      </c>
      <c r="X174" s="26">
        <f t="shared" si="15"/>
        <v>0</v>
      </c>
      <c r="Y174" s="88">
        <f t="shared" si="16"/>
        <v>-24.5</v>
      </c>
      <c r="Z174" s="27">
        <f>'حضور وانصراف'!AP177</f>
        <v>0</v>
      </c>
      <c r="AA174" s="27">
        <f>'حضور وانصراف'!AO177</f>
        <v>0</v>
      </c>
      <c r="AB174" s="27">
        <f>'حضور وانصراف'!AQ177</f>
        <v>0</v>
      </c>
      <c r="AC174" s="27">
        <f>'حضور وانصراف'!AR177</f>
        <v>0</v>
      </c>
      <c r="AD174" s="28">
        <f t="shared" si="17"/>
        <v>3.5</v>
      </c>
      <c r="AE174" s="27">
        <f>'حضور وانصراف'!AW177</f>
        <v>0</v>
      </c>
      <c r="AF174" s="27">
        <f>'حضور وانصراف'!AX177</f>
        <v>0</v>
      </c>
      <c r="AG174" s="27">
        <f>'حضور وانصراف'!AS177</f>
        <v>0</v>
      </c>
      <c r="AH174" s="27">
        <f>'حضور وانصراف'!AT177</f>
        <v>0</v>
      </c>
    </row>
    <row r="175" spans="1:34" ht="18.75" thickBot="1" x14ac:dyDescent="0.25">
      <c r="A175" s="24">
        <f>'حضور وانصراف'!D178</f>
        <v>163</v>
      </c>
      <c r="B175" s="24">
        <f>'حضور وانصراف'!E178</f>
        <v>0</v>
      </c>
      <c r="C175" s="24" t="str">
        <f>'حضور وانصراف'!F178</f>
        <v>اسلام يوسف محمد محمد</v>
      </c>
      <c r="D175" s="24" t="str">
        <f>'حضور وانصراف'!G178</f>
        <v>اول يوم9</v>
      </c>
      <c r="E175" s="24">
        <f>COUNTIF('حضور وانصراف'!H178:AL178,"ح")+COUNTIF('حضور وانصراف'!H178:AL178,"&lt;0")+COUNTIF('حضور وانصراف'!H178:AL178,"&gt;0")</f>
        <v>2</v>
      </c>
      <c r="F175" s="88">
        <f t="shared" si="12"/>
        <v>-25.666666666666668</v>
      </c>
      <c r="G175" s="25">
        <f>COUNTIF('حضور وانصراف'!H178:AL178,"غ ب")</f>
        <v>0</v>
      </c>
      <c r="H175" s="25">
        <f>COUNTIF('حضور وانصراف'!H178:AL178,"إعتيادى")</f>
        <v>0</v>
      </c>
      <c r="I175" s="25">
        <f>COUNTIF('حضور وانصراف'!I178:AQ178,"1/2إعتيادى")</f>
        <v>0</v>
      </c>
      <c r="J175" s="25">
        <f>COUNTIF('حضور وانصراف'!H178:AL178,"عارضه")</f>
        <v>0</v>
      </c>
      <c r="K175" s="25">
        <f>COUNTIF('حضور وانصراف'!I178:AQ178,"1/2عارضه")</f>
        <v>0</v>
      </c>
      <c r="L175" s="25">
        <f>COUNTIF('حضور وانصراف'!H178:AL178,"بدون اجر")</f>
        <v>0</v>
      </c>
      <c r="M175" s="25">
        <f>COUNTIF('حضور وانصراف'!H178:AL178,"1/2بدون")</f>
        <v>0</v>
      </c>
      <c r="N175" s="25">
        <f>COUNTIF('حضور وانصراف'!H178:AL178,"إذن 1")</f>
        <v>0</v>
      </c>
      <c r="O175" s="25">
        <f>COUNTIF('حضور وانصراف'!H178:AL178,"إذن 2")</f>
        <v>0</v>
      </c>
      <c r="P175" s="25">
        <f>COUNTIF('حضور وانصراف'!H178:AL178,"م")</f>
        <v>0</v>
      </c>
      <c r="Q175" s="25">
        <f>COUNTIF('حضور وانصراف'!H178:AL178,"مرضى")</f>
        <v>0</v>
      </c>
      <c r="R175" s="25">
        <f t="shared" si="13"/>
        <v>0.33333333333333331</v>
      </c>
      <c r="S175" s="25">
        <f>COUNTIF('حضور وانصراف'!H178:AL178,"&gt;0")</f>
        <v>0</v>
      </c>
      <c r="T175" s="25">
        <f>SUMIF('حضور وانصراف'!H178:AL178,"&gt;0")</f>
        <v>0</v>
      </c>
      <c r="U175" s="26">
        <f t="shared" si="14"/>
        <v>0</v>
      </c>
      <c r="V175" s="25">
        <f>COUNTIF('حضور وانصراف'!H178:AL178,"&lt;0")</f>
        <v>0</v>
      </c>
      <c r="W175" s="25">
        <f>-SUMIF('حضور وانصراف'!H178:AL178,"&lt;0")</f>
        <v>0</v>
      </c>
      <c r="X175" s="26">
        <f t="shared" si="15"/>
        <v>0</v>
      </c>
      <c r="Y175" s="88">
        <f t="shared" si="16"/>
        <v>-25.666666666666668</v>
      </c>
      <c r="Z175" s="27">
        <f>'حضور وانصراف'!AP178</f>
        <v>0</v>
      </c>
      <c r="AA175" s="27">
        <f>'حضور وانصراف'!AO178</f>
        <v>0</v>
      </c>
      <c r="AB175" s="27">
        <f>'حضور وانصراف'!AQ178</f>
        <v>0</v>
      </c>
      <c r="AC175" s="27">
        <f>'حضور وانصراف'!AR178</f>
        <v>0</v>
      </c>
      <c r="AD175" s="28">
        <f t="shared" si="17"/>
        <v>2.3333333333333335</v>
      </c>
      <c r="AE175" s="27">
        <f>'حضور وانصراف'!AW178</f>
        <v>0</v>
      </c>
      <c r="AF175" s="27">
        <f>'حضور وانصراف'!AX178</f>
        <v>0</v>
      </c>
      <c r="AG175" s="27">
        <f>'حضور وانصراف'!AS178</f>
        <v>0</v>
      </c>
      <c r="AH175" s="27">
        <f>'حضور وانصراف'!AT178</f>
        <v>0</v>
      </c>
    </row>
    <row r="176" spans="1:34" ht="18.75" thickBot="1" x14ac:dyDescent="0.25">
      <c r="A176" s="24">
        <f>'حضور وانصراف'!D179</f>
        <v>164</v>
      </c>
      <c r="B176" s="24">
        <f>'حضور وانصراف'!E179</f>
        <v>0</v>
      </c>
      <c r="C176" s="24" t="str">
        <f>'حضور وانصراف'!F179</f>
        <v>احمد هيكل هيكل مصطفى</v>
      </c>
      <c r="D176" s="24" t="str">
        <f>'حضور وانصراف'!G179</f>
        <v>اول يوم9</v>
      </c>
      <c r="E176" s="24">
        <f>COUNTIF('حضور وانصراف'!H179:AL179,"ح")+COUNTIF('حضور وانصراف'!H179:AL179,"&lt;0")+COUNTIF('حضور وانصراف'!H179:AL179,"&gt;0")</f>
        <v>2</v>
      </c>
      <c r="F176" s="88">
        <f t="shared" si="12"/>
        <v>-25.666666666666668</v>
      </c>
      <c r="G176" s="25">
        <f>COUNTIF('حضور وانصراف'!H179:AL179,"غ ب")</f>
        <v>0</v>
      </c>
      <c r="H176" s="25">
        <f>COUNTIF('حضور وانصراف'!H179:AL179,"إعتيادى")</f>
        <v>0</v>
      </c>
      <c r="I176" s="25">
        <f>COUNTIF('حضور وانصراف'!I179:AQ179,"1/2إعتيادى")</f>
        <v>0</v>
      </c>
      <c r="J176" s="25">
        <f>COUNTIF('حضور وانصراف'!H179:AL179,"عارضه")</f>
        <v>0</v>
      </c>
      <c r="K176" s="25">
        <f>COUNTIF('حضور وانصراف'!I179:AQ179,"1/2عارضه")</f>
        <v>0</v>
      </c>
      <c r="L176" s="25">
        <f>COUNTIF('حضور وانصراف'!H179:AL179,"بدون اجر")</f>
        <v>0</v>
      </c>
      <c r="M176" s="25">
        <f>COUNTIF('حضور وانصراف'!H179:AL179,"1/2بدون")</f>
        <v>0</v>
      </c>
      <c r="N176" s="25">
        <f>COUNTIF('حضور وانصراف'!H179:AL179,"إذن 1")</f>
        <v>0</v>
      </c>
      <c r="O176" s="25">
        <f>COUNTIF('حضور وانصراف'!H179:AL179,"إذن 2")</f>
        <v>0</v>
      </c>
      <c r="P176" s="25">
        <f>COUNTIF('حضور وانصراف'!H179:AL179,"م")</f>
        <v>0</v>
      </c>
      <c r="Q176" s="25">
        <f>COUNTIF('حضور وانصراف'!H179:AL179,"مرضى")</f>
        <v>0</v>
      </c>
      <c r="R176" s="25">
        <f t="shared" si="13"/>
        <v>0.33333333333333331</v>
      </c>
      <c r="S176" s="25">
        <f>COUNTIF('حضور وانصراف'!H179:AL179,"&gt;0")</f>
        <v>0</v>
      </c>
      <c r="T176" s="25">
        <f>SUMIF('حضور وانصراف'!H179:AL179,"&gt;0")</f>
        <v>0</v>
      </c>
      <c r="U176" s="26">
        <f t="shared" si="14"/>
        <v>0</v>
      </c>
      <c r="V176" s="25">
        <f>COUNTIF('حضور وانصراف'!H179:AL179,"&lt;0")</f>
        <v>0</v>
      </c>
      <c r="W176" s="25">
        <f>-SUMIF('حضور وانصراف'!H179:AL179,"&lt;0")</f>
        <v>0</v>
      </c>
      <c r="X176" s="26">
        <f t="shared" si="15"/>
        <v>0</v>
      </c>
      <c r="Y176" s="88">
        <f t="shared" si="16"/>
        <v>-25.666666666666668</v>
      </c>
      <c r="Z176" s="27">
        <f>'حضور وانصراف'!AP179</f>
        <v>0</v>
      </c>
      <c r="AA176" s="27">
        <f>'حضور وانصراف'!AO179</f>
        <v>0</v>
      </c>
      <c r="AB176" s="27">
        <f>'حضور وانصراف'!AQ179</f>
        <v>0</v>
      </c>
      <c r="AC176" s="27">
        <f>'حضور وانصراف'!AR179</f>
        <v>0</v>
      </c>
      <c r="AD176" s="28">
        <f t="shared" si="17"/>
        <v>2.3333333333333335</v>
      </c>
      <c r="AE176" s="27">
        <f>'حضور وانصراف'!AW179</f>
        <v>0</v>
      </c>
      <c r="AF176" s="27">
        <f>'حضور وانصراف'!AX179</f>
        <v>0</v>
      </c>
      <c r="AG176" s="27">
        <f>'حضور وانصراف'!AS179</f>
        <v>0</v>
      </c>
      <c r="AH176" s="27">
        <f>'حضور وانصراف'!AT179</f>
        <v>0</v>
      </c>
    </row>
    <row r="177" spans="1:34" ht="18.75" thickBot="1" x14ac:dyDescent="0.25">
      <c r="A177" s="24">
        <f>'حضور وانصراف'!D180</f>
        <v>165</v>
      </c>
      <c r="B177" s="24">
        <f>'حضور وانصراف'!E180</f>
        <v>0</v>
      </c>
      <c r="C177" s="24" t="str">
        <f>'حضور وانصراف'!F180</f>
        <v>احمد محمود ذكى غريب</v>
      </c>
      <c r="D177" s="24" t="str">
        <f>'حضور وانصراف'!G180</f>
        <v>اول يوم9</v>
      </c>
      <c r="E177" s="24">
        <f>COUNTIF('حضور وانصراف'!H180:AL180,"ح")+COUNTIF('حضور وانصراف'!H180:AL180,"&lt;0")+COUNTIF('حضور وانصراف'!H180:AL180,"&gt;0")</f>
        <v>1</v>
      </c>
      <c r="F177" s="88">
        <f t="shared" si="12"/>
        <v>-26.833333333333332</v>
      </c>
      <c r="G177" s="25">
        <f>COUNTIF('حضور وانصراف'!H180:AL180,"غ ب")</f>
        <v>0</v>
      </c>
      <c r="H177" s="25">
        <f>COUNTIF('حضور وانصراف'!H180:AL180,"إعتيادى")</f>
        <v>0</v>
      </c>
      <c r="I177" s="25">
        <f>COUNTIF('حضور وانصراف'!I180:AQ180,"1/2إعتيادى")</f>
        <v>0</v>
      </c>
      <c r="J177" s="25">
        <f>COUNTIF('حضور وانصراف'!H180:AL180,"عارضه")</f>
        <v>0</v>
      </c>
      <c r="K177" s="25">
        <f>COUNTIF('حضور وانصراف'!I180:AQ180,"1/2عارضه")</f>
        <v>0</v>
      </c>
      <c r="L177" s="25">
        <f>COUNTIF('حضور وانصراف'!H180:AL180,"بدون اجر")</f>
        <v>0</v>
      </c>
      <c r="M177" s="25">
        <f>COUNTIF('حضور وانصراف'!H180:AL180,"1/2بدون")</f>
        <v>0</v>
      </c>
      <c r="N177" s="25">
        <f>COUNTIF('حضور وانصراف'!H180:AL180,"إذن 1")</f>
        <v>0</v>
      </c>
      <c r="O177" s="25">
        <f>COUNTIF('حضور وانصراف'!H180:AL180,"إذن 2")</f>
        <v>0</v>
      </c>
      <c r="P177" s="25">
        <f>COUNTIF('حضور وانصراف'!H180:AL180,"م")</f>
        <v>0</v>
      </c>
      <c r="Q177" s="25">
        <f>COUNTIF('حضور وانصراف'!H180:AL180,"مرضى")</f>
        <v>0</v>
      </c>
      <c r="R177" s="25">
        <f t="shared" si="13"/>
        <v>0.16666666666666666</v>
      </c>
      <c r="S177" s="25">
        <f>COUNTIF('حضور وانصراف'!H180:AL180,"&gt;0")</f>
        <v>0</v>
      </c>
      <c r="T177" s="25">
        <f>SUMIF('حضور وانصراف'!H180:AL180,"&gt;0")</f>
        <v>0</v>
      </c>
      <c r="U177" s="26">
        <f t="shared" si="14"/>
        <v>0</v>
      </c>
      <c r="V177" s="25">
        <f>COUNTIF('حضور وانصراف'!H180:AL180,"&lt;0")</f>
        <v>0</v>
      </c>
      <c r="W177" s="25">
        <f>-SUMIF('حضور وانصراف'!H180:AL180,"&lt;0")</f>
        <v>0</v>
      </c>
      <c r="X177" s="26">
        <f t="shared" si="15"/>
        <v>0</v>
      </c>
      <c r="Y177" s="88">
        <f t="shared" si="16"/>
        <v>-26.833333333333332</v>
      </c>
      <c r="Z177" s="27">
        <f>'حضور وانصراف'!AP180</f>
        <v>0</v>
      </c>
      <c r="AA177" s="27">
        <f>'حضور وانصراف'!AO180</f>
        <v>0</v>
      </c>
      <c r="AB177" s="27">
        <f>'حضور وانصراف'!AQ180</f>
        <v>0</v>
      </c>
      <c r="AC177" s="27">
        <f>'حضور وانصراف'!AR180</f>
        <v>0</v>
      </c>
      <c r="AD177" s="28">
        <f t="shared" si="17"/>
        <v>1.1666666666666667</v>
      </c>
      <c r="AE177" s="27">
        <f>'حضور وانصراف'!AW180</f>
        <v>0</v>
      </c>
      <c r="AF177" s="27">
        <f>'حضور وانصراف'!AX180</f>
        <v>0</v>
      </c>
      <c r="AG177" s="27">
        <f>'حضور وانصراف'!AS180</f>
        <v>0</v>
      </c>
      <c r="AH177" s="27">
        <f>'حضور وانصراف'!AT180</f>
        <v>0</v>
      </c>
    </row>
    <row r="178" spans="1:34" ht="18.75" thickBot="1" x14ac:dyDescent="0.25">
      <c r="A178" s="24">
        <f>'حضور وانصراف'!D181</f>
        <v>166</v>
      </c>
      <c r="B178" s="24">
        <f>'حضور وانصراف'!E181</f>
        <v>0</v>
      </c>
      <c r="C178" s="24" t="str">
        <f>'حضور وانصراف'!F181</f>
        <v>صابر عبدالعزيز عبدالصمد</v>
      </c>
      <c r="D178" s="24" t="str">
        <f>'حضور وانصراف'!G181</f>
        <v>اول يوم9</v>
      </c>
      <c r="E178" s="24">
        <f>COUNTIF('حضور وانصراف'!H181:AL181,"ح")+COUNTIF('حضور وانصراف'!H181:AL181,"&lt;0")+COUNTIF('حضور وانصراف'!H181:AL181,"&gt;0")</f>
        <v>3</v>
      </c>
      <c r="F178" s="88">
        <f t="shared" si="12"/>
        <v>-24.5</v>
      </c>
      <c r="G178" s="25">
        <f>COUNTIF('حضور وانصراف'!H181:AL181,"غ ب")</f>
        <v>0</v>
      </c>
      <c r="H178" s="25">
        <f>COUNTIF('حضور وانصراف'!H181:AL181,"إعتيادى")</f>
        <v>0</v>
      </c>
      <c r="I178" s="25">
        <f>COUNTIF('حضور وانصراف'!I181:AQ181,"1/2إعتيادى")</f>
        <v>0</v>
      </c>
      <c r="J178" s="25">
        <f>COUNTIF('حضور وانصراف'!H181:AL181,"عارضه")</f>
        <v>0</v>
      </c>
      <c r="K178" s="25">
        <f>COUNTIF('حضور وانصراف'!I181:AQ181,"1/2عارضه")</f>
        <v>0</v>
      </c>
      <c r="L178" s="25">
        <f>COUNTIF('حضور وانصراف'!H181:AL181,"بدون اجر")</f>
        <v>0</v>
      </c>
      <c r="M178" s="25">
        <f>COUNTIF('حضور وانصراف'!H181:AL181,"1/2بدون")</f>
        <v>0</v>
      </c>
      <c r="N178" s="25">
        <f>COUNTIF('حضور وانصراف'!H181:AL181,"إذن 1")</f>
        <v>0</v>
      </c>
      <c r="O178" s="25">
        <f>COUNTIF('حضور وانصراف'!H181:AL181,"إذن 2")</f>
        <v>0</v>
      </c>
      <c r="P178" s="25">
        <f>COUNTIF('حضور وانصراف'!H181:AL181,"م")</f>
        <v>0</v>
      </c>
      <c r="Q178" s="25">
        <f>COUNTIF('حضور وانصراف'!H181:AL181,"مرضى")</f>
        <v>0</v>
      </c>
      <c r="R178" s="25">
        <f t="shared" si="13"/>
        <v>0.5</v>
      </c>
      <c r="S178" s="25">
        <f>COUNTIF('حضور وانصراف'!H181:AL181,"&gt;0")</f>
        <v>0</v>
      </c>
      <c r="T178" s="25">
        <f>SUMIF('حضور وانصراف'!H181:AL181,"&gt;0")</f>
        <v>0</v>
      </c>
      <c r="U178" s="26">
        <f t="shared" si="14"/>
        <v>0</v>
      </c>
      <c r="V178" s="25">
        <f>COUNTIF('حضور وانصراف'!H181:AL181,"&lt;0")</f>
        <v>0</v>
      </c>
      <c r="W178" s="25">
        <f>-SUMIF('حضور وانصراف'!H181:AL181,"&lt;0")</f>
        <v>0</v>
      </c>
      <c r="X178" s="26">
        <f t="shared" si="15"/>
        <v>0</v>
      </c>
      <c r="Y178" s="88">
        <f t="shared" si="16"/>
        <v>-24.5</v>
      </c>
      <c r="Z178" s="27">
        <f>'حضور وانصراف'!AP181</f>
        <v>0</v>
      </c>
      <c r="AA178" s="27">
        <f>'حضور وانصراف'!AO181</f>
        <v>0</v>
      </c>
      <c r="AB178" s="27">
        <f>'حضور وانصراف'!AQ181</f>
        <v>0</v>
      </c>
      <c r="AC178" s="27">
        <f>'حضور وانصراف'!AR181</f>
        <v>0</v>
      </c>
      <c r="AD178" s="28">
        <f t="shared" si="17"/>
        <v>3.5</v>
      </c>
      <c r="AE178" s="27">
        <f>'حضور وانصراف'!AW181</f>
        <v>0</v>
      </c>
      <c r="AF178" s="27">
        <f>'حضور وانصراف'!AX181</f>
        <v>0</v>
      </c>
      <c r="AG178" s="27">
        <f>'حضور وانصراف'!AS181</f>
        <v>0</v>
      </c>
      <c r="AH178" s="27">
        <f>'حضور وانصراف'!AT181</f>
        <v>0</v>
      </c>
    </row>
    <row r="179" spans="1:34" ht="18.75" thickBot="1" x14ac:dyDescent="0.25">
      <c r="A179" s="24">
        <f>'حضور وانصراف'!D182</f>
        <v>167</v>
      </c>
      <c r="B179" s="24">
        <f>'حضور وانصراف'!E182</f>
        <v>0</v>
      </c>
      <c r="C179" s="24" t="str">
        <f>'حضور وانصراف'!F182</f>
        <v>احمد محمد محمد حسين</v>
      </c>
      <c r="D179" s="24" t="str">
        <f>'حضور وانصراف'!G182</f>
        <v>؟؟؟؟؟؟</v>
      </c>
      <c r="E179" s="24">
        <f>COUNTIF('حضور وانصراف'!H182:AL182,"ح")+COUNTIF('حضور وانصراف'!H182:AL182,"&lt;0")+COUNTIF('حضور وانصراف'!H182:AL182,"&gt;0")</f>
        <v>2</v>
      </c>
      <c r="F179" s="88">
        <f t="shared" si="12"/>
        <v>-25.666666666666668</v>
      </c>
      <c r="G179" s="25">
        <f>COUNTIF('حضور وانصراف'!H182:AL182,"غ ب")</f>
        <v>0</v>
      </c>
      <c r="H179" s="25">
        <f>COUNTIF('حضور وانصراف'!H182:AL182,"إعتيادى")</f>
        <v>0</v>
      </c>
      <c r="I179" s="25">
        <f>COUNTIF('حضور وانصراف'!I182:AQ182,"1/2إعتيادى")</f>
        <v>0</v>
      </c>
      <c r="J179" s="25">
        <f>COUNTIF('حضور وانصراف'!H182:AL182,"عارضه")</f>
        <v>0</v>
      </c>
      <c r="K179" s="25">
        <f>COUNTIF('حضور وانصراف'!I182:AQ182,"1/2عارضه")</f>
        <v>0</v>
      </c>
      <c r="L179" s="25">
        <f>COUNTIF('حضور وانصراف'!H182:AL182,"بدون اجر")</f>
        <v>0</v>
      </c>
      <c r="M179" s="25">
        <f>COUNTIF('حضور وانصراف'!H182:AL182,"1/2بدون")</f>
        <v>0</v>
      </c>
      <c r="N179" s="25">
        <f>COUNTIF('حضور وانصراف'!H182:AL182,"إذن 1")</f>
        <v>0</v>
      </c>
      <c r="O179" s="25">
        <f>COUNTIF('حضور وانصراف'!H182:AL182,"إذن 2")</f>
        <v>0</v>
      </c>
      <c r="P179" s="25">
        <f>COUNTIF('حضور وانصراف'!H182:AL182,"م")</f>
        <v>0</v>
      </c>
      <c r="Q179" s="25">
        <f>COUNTIF('حضور وانصراف'!H182:AL182,"مرضى")</f>
        <v>0</v>
      </c>
      <c r="R179" s="25">
        <f t="shared" si="13"/>
        <v>0.33333333333333331</v>
      </c>
      <c r="S179" s="25">
        <f>COUNTIF('حضور وانصراف'!H182:AL182,"&gt;0")</f>
        <v>0</v>
      </c>
      <c r="T179" s="25">
        <f>SUMIF('حضور وانصراف'!H182:AL182,"&gt;0")</f>
        <v>0</v>
      </c>
      <c r="U179" s="26">
        <f t="shared" si="14"/>
        <v>0</v>
      </c>
      <c r="V179" s="25">
        <f>COUNTIF('حضور وانصراف'!H182:AL182,"&lt;0")</f>
        <v>0</v>
      </c>
      <c r="W179" s="25">
        <f>-SUMIF('حضور وانصراف'!H182:AL182,"&lt;0")</f>
        <v>0</v>
      </c>
      <c r="X179" s="26">
        <f t="shared" si="15"/>
        <v>0</v>
      </c>
      <c r="Y179" s="88">
        <f t="shared" si="16"/>
        <v>-25.666666666666668</v>
      </c>
      <c r="Z179" s="27">
        <f>'حضور وانصراف'!AP182</f>
        <v>0</v>
      </c>
      <c r="AA179" s="27">
        <f>'حضور وانصراف'!AO182</f>
        <v>0</v>
      </c>
      <c r="AB179" s="27">
        <f>'حضور وانصراف'!AQ182</f>
        <v>0</v>
      </c>
      <c r="AC179" s="27">
        <f>'حضور وانصراف'!AR182</f>
        <v>0</v>
      </c>
      <c r="AD179" s="28">
        <f t="shared" si="17"/>
        <v>2.3333333333333335</v>
      </c>
      <c r="AE179" s="27">
        <f>'حضور وانصراف'!AW182</f>
        <v>0</v>
      </c>
      <c r="AF179" s="27">
        <f>'حضور وانصراف'!AX182</f>
        <v>0</v>
      </c>
      <c r="AG179" s="27">
        <f>'حضور وانصراف'!AS182</f>
        <v>0</v>
      </c>
      <c r="AH179" s="27">
        <f>'حضور وانصراف'!AT182</f>
        <v>0</v>
      </c>
    </row>
    <row r="180" spans="1:34" ht="18.75" thickBot="1" x14ac:dyDescent="0.25">
      <c r="A180" s="24">
        <f>'حضور وانصراف'!D183</f>
        <v>168</v>
      </c>
      <c r="B180" s="24">
        <f>'حضور وانصراف'!E183</f>
        <v>0</v>
      </c>
      <c r="C180" s="24" t="str">
        <f>'حضور وانصراف'!F183</f>
        <v>كريم سعد محمد على</v>
      </c>
      <c r="D180" s="24" t="str">
        <f>'حضور وانصراف'!G183</f>
        <v>؟؟؟؟؟؟</v>
      </c>
      <c r="E180" s="24">
        <f>COUNTIF('حضور وانصراف'!H183:AL183,"ح")+COUNTIF('حضور وانصراف'!H183:AL183,"&lt;0")+COUNTIF('حضور وانصراف'!H183:AL183,"&gt;0")</f>
        <v>2</v>
      </c>
      <c r="F180" s="88">
        <f t="shared" si="12"/>
        <v>-25.666666666666668</v>
      </c>
      <c r="G180" s="25">
        <f>COUNTIF('حضور وانصراف'!H183:AL183,"غ ب")</f>
        <v>0</v>
      </c>
      <c r="H180" s="25">
        <f>COUNTIF('حضور وانصراف'!H183:AL183,"إعتيادى")</f>
        <v>0</v>
      </c>
      <c r="I180" s="25">
        <f>COUNTIF('حضور وانصراف'!I183:AQ183,"1/2إعتيادى")</f>
        <v>0</v>
      </c>
      <c r="J180" s="25">
        <f>COUNTIF('حضور وانصراف'!H183:AL183,"عارضه")</f>
        <v>0</v>
      </c>
      <c r="K180" s="25">
        <f>COUNTIF('حضور وانصراف'!I183:AQ183,"1/2عارضه")</f>
        <v>0</v>
      </c>
      <c r="L180" s="25">
        <f>COUNTIF('حضور وانصراف'!H183:AL183,"بدون اجر")</f>
        <v>0</v>
      </c>
      <c r="M180" s="25">
        <f>COUNTIF('حضور وانصراف'!H183:AL183,"1/2بدون")</f>
        <v>0</v>
      </c>
      <c r="N180" s="25">
        <f>COUNTIF('حضور وانصراف'!H183:AL183,"إذن 1")</f>
        <v>0</v>
      </c>
      <c r="O180" s="25">
        <f>COUNTIF('حضور وانصراف'!H183:AL183,"إذن 2")</f>
        <v>0</v>
      </c>
      <c r="P180" s="25">
        <f>COUNTIF('حضور وانصراف'!H183:AL183,"م")</f>
        <v>0</v>
      </c>
      <c r="Q180" s="25">
        <f>COUNTIF('حضور وانصراف'!H183:AL183,"مرضى")</f>
        <v>0</v>
      </c>
      <c r="R180" s="25">
        <f t="shared" si="13"/>
        <v>0.33333333333333331</v>
      </c>
      <c r="S180" s="25">
        <f>COUNTIF('حضور وانصراف'!H183:AL183,"&gt;0")</f>
        <v>0</v>
      </c>
      <c r="T180" s="25">
        <f>SUMIF('حضور وانصراف'!H183:AL183,"&gt;0")</f>
        <v>0</v>
      </c>
      <c r="U180" s="26">
        <f t="shared" si="14"/>
        <v>0</v>
      </c>
      <c r="V180" s="25">
        <f>COUNTIF('حضور وانصراف'!H183:AL183,"&lt;0")</f>
        <v>0</v>
      </c>
      <c r="W180" s="25">
        <f>-SUMIF('حضور وانصراف'!H183:AL183,"&lt;0")</f>
        <v>0</v>
      </c>
      <c r="X180" s="26">
        <f t="shared" si="15"/>
        <v>0</v>
      </c>
      <c r="Y180" s="88">
        <f t="shared" si="16"/>
        <v>-25.666666666666668</v>
      </c>
      <c r="Z180" s="27">
        <f>'حضور وانصراف'!AP183</f>
        <v>0</v>
      </c>
      <c r="AA180" s="27">
        <f>'حضور وانصراف'!AO183</f>
        <v>0</v>
      </c>
      <c r="AB180" s="27">
        <f>'حضور وانصراف'!AQ183</f>
        <v>0</v>
      </c>
      <c r="AC180" s="27">
        <f>'حضور وانصراف'!AR183</f>
        <v>0</v>
      </c>
      <c r="AD180" s="28">
        <f t="shared" si="17"/>
        <v>2.3333333333333335</v>
      </c>
      <c r="AE180" s="27">
        <f>'حضور وانصراف'!AW183</f>
        <v>0</v>
      </c>
      <c r="AF180" s="27">
        <f>'حضور وانصراف'!AX183</f>
        <v>0</v>
      </c>
      <c r="AG180" s="27">
        <f>'حضور وانصراف'!AS183</f>
        <v>0</v>
      </c>
      <c r="AH180" s="27">
        <f>'حضور وانصراف'!AT183</f>
        <v>0</v>
      </c>
    </row>
    <row r="181" spans="1:34" ht="18.75" thickBot="1" x14ac:dyDescent="0.25">
      <c r="A181" s="24">
        <f>'حضور وانصراف'!D184</f>
        <v>169</v>
      </c>
      <c r="B181" s="24">
        <f>'حضور وانصراف'!E184</f>
        <v>0</v>
      </c>
      <c r="C181" s="24" t="str">
        <f>'حضور وانصراف'!F184</f>
        <v>عبدالرحمن اشرف محمد حسانين</v>
      </c>
      <c r="D181" s="24" t="str">
        <f>'حضور وانصراف'!G184</f>
        <v>اول يوم10</v>
      </c>
      <c r="E181" s="24">
        <f>COUNTIF('حضور وانصراف'!H184:AL184,"ح")+COUNTIF('حضور وانصراف'!H184:AL184,"&lt;0")+COUNTIF('حضور وانصراف'!H184:AL184,"&gt;0")</f>
        <v>2</v>
      </c>
      <c r="F181" s="88">
        <f t="shared" si="12"/>
        <v>-25.666666666666668</v>
      </c>
      <c r="G181" s="25">
        <f>COUNTIF('حضور وانصراف'!H184:AL184,"غ ب")</f>
        <v>0</v>
      </c>
      <c r="H181" s="25">
        <f>COUNTIF('حضور وانصراف'!H184:AL184,"إعتيادى")</f>
        <v>0</v>
      </c>
      <c r="I181" s="25">
        <f>COUNTIF('حضور وانصراف'!I184:AQ184,"1/2إعتيادى")</f>
        <v>0</v>
      </c>
      <c r="J181" s="25">
        <f>COUNTIF('حضور وانصراف'!H184:AL184,"عارضه")</f>
        <v>0</v>
      </c>
      <c r="K181" s="25">
        <f>COUNTIF('حضور وانصراف'!I184:AQ184,"1/2عارضه")</f>
        <v>0</v>
      </c>
      <c r="L181" s="25">
        <f>COUNTIF('حضور وانصراف'!H184:AL184,"بدون اجر")</f>
        <v>0</v>
      </c>
      <c r="M181" s="25">
        <f>COUNTIF('حضور وانصراف'!H184:AL184,"1/2بدون")</f>
        <v>0</v>
      </c>
      <c r="N181" s="25">
        <f>COUNTIF('حضور وانصراف'!H184:AL184,"إذن 1")</f>
        <v>0</v>
      </c>
      <c r="O181" s="25">
        <f>COUNTIF('حضور وانصراف'!H184:AL184,"إذن 2")</f>
        <v>0</v>
      </c>
      <c r="P181" s="25">
        <f>COUNTIF('حضور وانصراف'!H184:AL184,"م")</f>
        <v>0</v>
      </c>
      <c r="Q181" s="25">
        <f>COUNTIF('حضور وانصراف'!H184:AL184,"مرضى")</f>
        <v>0</v>
      </c>
      <c r="R181" s="25">
        <f t="shared" si="13"/>
        <v>0.33333333333333331</v>
      </c>
      <c r="S181" s="25">
        <f>COUNTIF('حضور وانصراف'!H184:AL184,"&gt;0")</f>
        <v>0</v>
      </c>
      <c r="T181" s="25">
        <f>SUMIF('حضور وانصراف'!H184:AL184,"&gt;0")</f>
        <v>0</v>
      </c>
      <c r="U181" s="26">
        <f t="shared" si="14"/>
        <v>0</v>
      </c>
      <c r="V181" s="25">
        <f>COUNTIF('حضور وانصراف'!H184:AL184,"&lt;0")</f>
        <v>1</v>
      </c>
      <c r="W181" s="25">
        <f>-SUMIF('حضور وانصراف'!H184:AL184,"&lt;0")</f>
        <v>360</v>
      </c>
      <c r="X181" s="26">
        <f t="shared" si="15"/>
        <v>0.75</v>
      </c>
      <c r="Y181" s="88">
        <f t="shared" si="16"/>
        <v>-25.666666666666668</v>
      </c>
      <c r="Z181" s="27">
        <f>'حضور وانصراف'!AP184</f>
        <v>0</v>
      </c>
      <c r="AA181" s="27">
        <f>'حضور وانصراف'!AO184</f>
        <v>0</v>
      </c>
      <c r="AB181" s="27">
        <f>'حضور وانصراف'!AQ184</f>
        <v>0</v>
      </c>
      <c r="AC181" s="27">
        <f>'حضور وانصراف'!AR184</f>
        <v>0</v>
      </c>
      <c r="AD181" s="28">
        <f t="shared" si="17"/>
        <v>2.3333333333333335</v>
      </c>
      <c r="AE181" s="27">
        <f>'حضور وانصراف'!AW184</f>
        <v>0</v>
      </c>
      <c r="AF181" s="27">
        <f>'حضور وانصراف'!AX184</f>
        <v>0</v>
      </c>
      <c r="AG181" s="27">
        <f>'حضور وانصراف'!AS184</f>
        <v>0</v>
      </c>
      <c r="AH181" s="27">
        <f>'حضور وانصراف'!AT184</f>
        <v>0</v>
      </c>
    </row>
    <row r="182" spans="1:34" ht="18.75" thickBot="1" x14ac:dyDescent="0.25">
      <c r="A182" s="24">
        <f>'حضور وانصراف'!D185</f>
        <v>170</v>
      </c>
      <c r="B182" s="24">
        <f>'حضور وانصراف'!E185</f>
        <v>0</v>
      </c>
      <c r="C182" s="24" t="str">
        <f>'حضور وانصراف'!F185</f>
        <v>عبدالرحمن فوزى محمود محمد</v>
      </c>
      <c r="D182" s="24" t="str">
        <f>'حضور وانصراف'!G185</f>
        <v>اول يوم10</v>
      </c>
      <c r="E182" s="24">
        <f>COUNTIF('حضور وانصراف'!H185:AL185,"ح")+COUNTIF('حضور وانصراف'!H185:AL185,"&lt;0")+COUNTIF('حضور وانصراف'!H185:AL185,"&gt;0")</f>
        <v>2</v>
      </c>
      <c r="F182" s="88">
        <f t="shared" si="12"/>
        <v>-25.666666666666668</v>
      </c>
      <c r="G182" s="25">
        <f>COUNTIF('حضور وانصراف'!H185:AL185,"غ ب")</f>
        <v>0</v>
      </c>
      <c r="H182" s="25">
        <f>COUNTIF('حضور وانصراف'!H185:AL185,"إعتيادى")</f>
        <v>0</v>
      </c>
      <c r="I182" s="25">
        <f>COUNTIF('حضور وانصراف'!I185:AQ185,"1/2إعتيادى")</f>
        <v>0</v>
      </c>
      <c r="J182" s="25">
        <f>COUNTIF('حضور وانصراف'!H185:AL185,"عارضه")</f>
        <v>0</v>
      </c>
      <c r="K182" s="25">
        <f>COUNTIF('حضور وانصراف'!I185:AQ185,"1/2عارضه")</f>
        <v>0</v>
      </c>
      <c r="L182" s="25">
        <f>COUNTIF('حضور وانصراف'!H185:AL185,"بدون اجر")</f>
        <v>0</v>
      </c>
      <c r="M182" s="25">
        <f>COUNTIF('حضور وانصراف'!H185:AL185,"1/2بدون")</f>
        <v>0</v>
      </c>
      <c r="N182" s="25">
        <f>COUNTIF('حضور وانصراف'!H185:AL185,"إذن 1")</f>
        <v>0</v>
      </c>
      <c r="O182" s="25">
        <f>COUNTIF('حضور وانصراف'!H185:AL185,"إذن 2")</f>
        <v>0</v>
      </c>
      <c r="P182" s="25">
        <f>COUNTIF('حضور وانصراف'!H185:AL185,"م")</f>
        <v>0</v>
      </c>
      <c r="Q182" s="25">
        <f>COUNTIF('حضور وانصراف'!H185:AL185,"مرضى")</f>
        <v>0</v>
      </c>
      <c r="R182" s="25">
        <f t="shared" si="13"/>
        <v>0.33333333333333331</v>
      </c>
      <c r="S182" s="25">
        <f>COUNTIF('حضور وانصراف'!H185:AL185,"&gt;0")</f>
        <v>0</v>
      </c>
      <c r="T182" s="25">
        <f>SUMIF('حضور وانصراف'!H185:AL185,"&gt;0")</f>
        <v>0</v>
      </c>
      <c r="U182" s="26">
        <f t="shared" si="14"/>
        <v>0</v>
      </c>
      <c r="V182" s="25">
        <f>COUNTIF('حضور وانصراف'!H185:AL185,"&lt;0")</f>
        <v>0</v>
      </c>
      <c r="W182" s="25">
        <f>-SUMIF('حضور وانصراف'!H185:AL185,"&lt;0")</f>
        <v>0</v>
      </c>
      <c r="X182" s="26">
        <f t="shared" si="15"/>
        <v>0</v>
      </c>
      <c r="Y182" s="88">
        <f t="shared" si="16"/>
        <v>-25.666666666666668</v>
      </c>
      <c r="Z182" s="27">
        <f>'حضور وانصراف'!AP185</f>
        <v>0</v>
      </c>
      <c r="AA182" s="27">
        <f>'حضور وانصراف'!AO185</f>
        <v>0</v>
      </c>
      <c r="AB182" s="27">
        <f>'حضور وانصراف'!AQ185</f>
        <v>0</v>
      </c>
      <c r="AC182" s="27">
        <f>'حضور وانصراف'!AR185</f>
        <v>0</v>
      </c>
      <c r="AD182" s="28">
        <f t="shared" si="17"/>
        <v>2.3333333333333335</v>
      </c>
      <c r="AE182" s="27">
        <f>'حضور وانصراف'!AW185</f>
        <v>0</v>
      </c>
      <c r="AF182" s="27">
        <f>'حضور وانصراف'!AX185</f>
        <v>0</v>
      </c>
      <c r="AG182" s="27">
        <f>'حضور وانصراف'!AS185</f>
        <v>0</v>
      </c>
      <c r="AH182" s="27">
        <f>'حضور وانصراف'!AT185</f>
        <v>0</v>
      </c>
    </row>
    <row r="183" spans="1:34" ht="18.75" thickBot="1" x14ac:dyDescent="0.25">
      <c r="A183" s="24">
        <f>'حضور وانصراف'!D186</f>
        <v>171</v>
      </c>
      <c r="B183" s="24">
        <f>'حضور وانصراف'!E186</f>
        <v>0</v>
      </c>
      <c r="C183" s="24" t="str">
        <f>'حضور وانصراف'!F186</f>
        <v>محمد رمضان محمد منصور</v>
      </c>
      <c r="D183" s="24" t="str">
        <f>'حضور وانصراف'!G186</f>
        <v>اول يوم11</v>
      </c>
      <c r="E183" s="24">
        <f>COUNTIF('حضور وانصراف'!H186:AL186,"ح")+COUNTIF('حضور وانصراف'!H186:AL186,"&lt;0")+COUNTIF('حضور وانصراف'!H186:AL186,"&gt;0")</f>
        <v>1</v>
      </c>
      <c r="F183" s="88">
        <f t="shared" si="12"/>
        <v>-26.833333333333332</v>
      </c>
      <c r="G183" s="25">
        <f>COUNTIF('حضور وانصراف'!H186:AL186,"غ ب")</f>
        <v>0</v>
      </c>
      <c r="H183" s="25">
        <f>COUNTIF('حضور وانصراف'!H186:AL186,"إعتيادى")</f>
        <v>0</v>
      </c>
      <c r="I183" s="25">
        <f>COUNTIF('حضور وانصراف'!I186:AQ186,"1/2إعتيادى")</f>
        <v>0</v>
      </c>
      <c r="J183" s="25">
        <f>COUNTIF('حضور وانصراف'!H186:AL186,"عارضه")</f>
        <v>0</v>
      </c>
      <c r="K183" s="25">
        <f>COUNTIF('حضور وانصراف'!I186:AQ186,"1/2عارضه")</f>
        <v>0</v>
      </c>
      <c r="L183" s="25">
        <f>COUNTIF('حضور وانصراف'!H186:AL186,"بدون اجر")</f>
        <v>0</v>
      </c>
      <c r="M183" s="25">
        <f>COUNTIF('حضور وانصراف'!H186:AL186,"1/2بدون")</f>
        <v>0</v>
      </c>
      <c r="N183" s="25">
        <f>COUNTIF('حضور وانصراف'!H186:AL186,"إذن 1")</f>
        <v>0</v>
      </c>
      <c r="O183" s="25">
        <f>COUNTIF('حضور وانصراف'!H186:AL186,"إذن 2")</f>
        <v>0</v>
      </c>
      <c r="P183" s="25">
        <f>COUNTIF('حضور وانصراف'!H186:AL186,"م")</f>
        <v>0</v>
      </c>
      <c r="Q183" s="25">
        <f>COUNTIF('حضور وانصراف'!H186:AL186,"مرضى")</f>
        <v>0</v>
      </c>
      <c r="R183" s="25">
        <f t="shared" si="13"/>
        <v>0.16666666666666666</v>
      </c>
      <c r="S183" s="25">
        <f>COUNTIF('حضور وانصراف'!H186:AL186,"&gt;0")</f>
        <v>0</v>
      </c>
      <c r="T183" s="25">
        <f>SUMIF('حضور وانصراف'!H186:AL186,"&gt;0")</f>
        <v>0</v>
      </c>
      <c r="U183" s="26">
        <f t="shared" si="14"/>
        <v>0</v>
      </c>
      <c r="V183" s="25">
        <f>COUNTIF('حضور وانصراف'!H186:AL186,"&lt;0")</f>
        <v>0</v>
      </c>
      <c r="W183" s="25">
        <f>-SUMIF('حضور وانصراف'!H186:AL186,"&lt;0")</f>
        <v>0</v>
      </c>
      <c r="X183" s="26">
        <f t="shared" si="15"/>
        <v>0</v>
      </c>
      <c r="Y183" s="88">
        <f t="shared" si="16"/>
        <v>-26.833333333333332</v>
      </c>
      <c r="Z183" s="27">
        <f>'حضور وانصراف'!AP186</f>
        <v>0</v>
      </c>
      <c r="AA183" s="27">
        <f>'حضور وانصراف'!AO186</f>
        <v>0</v>
      </c>
      <c r="AB183" s="27">
        <f>'حضور وانصراف'!AQ186</f>
        <v>0</v>
      </c>
      <c r="AC183" s="27">
        <f>'حضور وانصراف'!AR186</f>
        <v>0</v>
      </c>
      <c r="AD183" s="28">
        <f t="shared" si="17"/>
        <v>1.1666666666666667</v>
      </c>
      <c r="AE183" s="27">
        <f>'حضور وانصراف'!AW186</f>
        <v>0</v>
      </c>
      <c r="AF183" s="27">
        <f>'حضور وانصراف'!AX186</f>
        <v>0</v>
      </c>
      <c r="AG183" s="27">
        <f>'حضور وانصراف'!AS186</f>
        <v>0</v>
      </c>
      <c r="AH183" s="27">
        <f>'حضور وانصراف'!AT186</f>
        <v>0</v>
      </c>
    </row>
    <row r="184" spans="1:34" ht="18.75" thickBot="1" x14ac:dyDescent="0.25">
      <c r="A184" s="24">
        <f>'حضور وانصراف'!D187</f>
        <v>172</v>
      </c>
      <c r="B184" s="24" t="str">
        <f>'حضور وانصراف'!E187</f>
        <v>الراتب متوقف</v>
      </c>
      <c r="C184" s="24" t="str">
        <f>'حضور وانصراف'!F187</f>
        <v>مصطفى محمد عبدالمنعم</v>
      </c>
      <c r="D184" s="24" t="str">
        <f>'حضور وانصراف'!G187</f>
        <v>عامل انتاج</v>
      </c>
      <c r="E184" s="24">
        <f>COUNTIF('حضور وانصراف'!H187:AL187,"ح")+COUNTIF('حضور وانصراف'!H187:AL187,"&lt;0")+COUNTIF('حضور وانصراف'!H187:AL187,"&gt;0")</f>
        <v>9</v>
      </c>
      <c r="F184" s="88">
        <f t="shared" si="12"/>
        <v>-17.5</v>
      </c>
      <c r="G184" s="25">
        <f>COUNTIF('حضور وانصراف'!H187:AL187,"غ ب")</f>
        <v>0</v>
      </c>
      <c r="H184" s="25">
        <f>COUNTIF('حضور وانصراف'!H187:AL187,"إعتيادى")</f>
        <v>0</v>
      </c>
      <c r="I184" s="25">
        <f>COUNTIF('حضور وانصراف'!I187:AQ187,"1/2إعتيادى")</f>
        <v>0</v>
      </c>
      <c r="J184" s="25">
        <f>COUNTIF('حضور وانصراف'!H187:AL187,"عارضه")</f>
        <v>0</v>
      </c>
      <c r="K184" s="25">
        <f>COUNTIF('حضور وانصراف'!I187:AQ187,"1/2عارضه")</f>
        <v>0</v>
      </c>
      <c r="L184" s="25">
        <f>COUNTIF('حضور وانصراف'!H187:AL187,"بدون اجر")</f>
        <v>0</v>
      </c>
      <c r="M184" s="25">
        <f>COUNTIF('حضور وانصراف'!H187:AL187,"1/2بدون")</f>
        <v>0</v>
      </c>
      <c r="N184" s="25">
        <f>COUNTIF('حضور وانصراف'!H187:AL187,"إذن 1")</f>
        <v>0</v>
      </c>
      <c r="O184" s="25">
        <f>COUNTIF('حضور وانصراف'!H187:AL187,"إذن 2")</f>
        <v>0</v>
      </c>
      <c r="P184" s="25">
        <f>COUNTIF('حضور وانصراف'!H187:AL187,"م")</f>
        <v>0</v>
      </c>
      <c r="Q184" s="25">
        <f>COUNTIF('حضور وانصراف'!H187:AL187,"مرضى")</f>
        <v>0</v>
      </c>
      <c r="R184" s="25">
        <f t="shared" si="13"/>
        <v>1.5</v>
      </c>
      <c r="S184" s="25">
        <f>COUNTIF('حضور وانصراف'!H187:AL187,"&gt;0")</f>
        <v>0</v>
      </c>
      <c r="T184" s="25">
        <f>SUMIF('حضور وانصراف'!H187:AL187,"&gt;0")</f>
        <v>0</v>
      </c>
      <c r="U184" s="26">
        <f t="shared" si="14"/>
        <v>0</v>
      </c>
      <c r="V184" s="25">
        <f>COUNTIF('حضور وانصراف'!H187:AL187,"&lt;0")</f>
        <v>0</v>
      </c>
      <c r="W184" s="25">
        <f>-SUMIF('حضور وانصراف'!H187:AL187,"&lt;0")</f>
        <v>0</v>
      </c>
      <c r="X184" s="26">
        <f t="shared" si="15"/>
        <v>0</v>
      </c>
      <c r="Y184" s="88">
        <f t="shared" si="16"/>
        <v>-17.5</v>
      </c>
      <c r="Z184" s="27">
        <f>'حضور وانصراف'!AP187</f>
        <v>0</v>
      </c>
      <c r="AA184" s="27">
        <f>'حضور وانصراف'!AO187</f>
        <v>0</v>
      </c>
      <c r="AB184" s="27">
        <f>'حضور وانصراف'!AQ187</f>
        <v>0</v>
      </c>
      <c r="AC184" s="27">
        <f>'حضور وانصراف'!AR187</f>
        <v>0</v>
      </c>
      <c r="AD184" s="28">
        <f t="shared" si="17"/>
        <v>10.5</v>
      </c>
      <c r="AE184" s="27">
        <f>'حضور وانصراف'!AW187</f>
        <v>0</v>
      </c>
      <c r="AF184" s="27">
        <f>'حضور وانصراف'!AX187</f>
        <v>0</v>
      </c>
      <c r="AG184" s="27">
        <f>'حضور وانصراف'!AS187</f>
        <v>0</v>
      </c>
      <c r="AH184" s="27">
        <f>'حضور وانصراف'!AT187</f>
        <v>2.75</v>
      </c>
    </row>
    <row r="185" spans="1:34" ht="18.75" thickBot="1" x14ac:dyDescent="0.25">
      <c r="A185" s="24">
        <f>'حضور وانصراف'!D188</f>
        <v>173</v>
      </c>
      <c r="B185" s="24">
        <f>'حضور وانصراف'!E188</f>
        <v>0</v>
      </c>
      <c r="C185" s="24">
        <f>'حضور وانصراف'!F188</f>
        <v>0</v>
      </c>
      <c r="D185" s="24" t="str">
        <f>'حضور وانصراف'!G188</f>
        <v>عامل انتاج</v>
      </c>
      <c r="E185" s="24">
        <f>COUNTIF('حضور وانصراف'!H188:AL188,"ح")+COUNTIF('حضور وانصراف'!H188:AL188,"&lt;0")+COUNTIF('حضور وانصراف'!H188:AL188,"&gt;0")</f>
        <v>0</v>
      </c>
      <c r="F185" s="88">
        <f t="shared" si="12"/>
        <v>-28</v>
      </c>
      <c r="G185" s="25">
        <f>COUNTIF('حضور وانصراف'!H188:AL188,"غ ب")</f>
        <v>0</v>
      </c>
      <c r="H185" s="25">
        <f>COUNTIF('حضور وانصراف'!H188:AL188,"إعتيادى")</f>
        <v>0</v>
      </c>
      <c r="I185" s="25">
        <f>COUNTIF('حضور وانصراف'!I188:AQ188,"1/2إعتيادى")</f>
        <v>0</v>
      </c>
      <c r="J185" s="25">
        <f>COUNTIF('حضور وانصراف'!H188:AL188,"عارضه")</f>
        <v>0</v>
      </c>
      <c r="K185" s="25">
        <f>COUNTIF('حضور وانصراف'!I188:AQ188,"1/2عارضه")</f>
        <v>0</v>
      </c>
      <c r="L185" s="25">
        <f>COUNTIF('حضور وانصراف'!H188:AL188,"بدون اجر")</f>
        <v>0</v>
      </c>
      <c r="M185" s="25">
        <f>COUNTIF('حضور وانصراف'!H188:AL188,"1/2بدون")</f>
        <v>0</v>
      </c>
      <c r="N185" s="25">
        <f>COUNTIF('حضور وانصراف'!H188:AL188,"إذن 1")</f>
        <v>0</v>
      </c>
      <c r="O185" s="25">
        <f>COUNTIF('حضور وانصراف'!H188:AL188,"إذن 2")</f>
        <v>0</v>
      </c>
      <c r="P185" s="25">
        <f>COUNTIF('حضور وانصراف'!H188:AL188,"م")</f>
        <v>0</v>
      </c>
      <c r="Q185" s="25">
        <f>COUNTIF('حضور وانصراف'!H188:AL188,"مرضى")</f>
        <v>0</v>
      </c>
      <c r="R185" s="25">
        <f t="shared" si="13"/>
        <v>0</v>
      </c>
      <c r="S185" s="25">
        <f>COUNTIF('حضور وانصراف'!H188:AL188,"&gt;0")</f>
        <v>0</v>
      </c>
      <c r="T185" s="25">
        <f>SUMIF('حضور وانصراف'!H188:AL188,"&gt;0")</f>
        <v>0</v>
      </c>
      <c r="U185" s="26">
        <f t="shared" si="14"/>
        <v>0</v>
      </c>
      <c r="V185" s="25">
        <f>COUNTIF('حضور وانصراف'!H188:AL188,"&lt;0")</f>
        <v>0</v>
      </c>
      <c r="W185" s="25">
        <f>-SUMIF('حضور وانصراف'!H188:AL188,"&lt;0")</f>
        <v>0</v>
      </c>
      <c r="X185" s="26">
        <f t="shared" si="15"/>
        <v>0</v>
      </c>
      <c r="Y185" s="88">
        <f t="shared" si="16"/>
        <v>-28</v>
      </c>
      <c r="Z185" s="27">
        <f>'حضور وانصراف'!AP188</f>
        <v>0</v>
      </c>
      <c r="AA185" s="27">
        <f>'حضور وانصراف'!AO188</f>
        <v>0</v>
      </c>
      <c r="AB185" s="27">
        <f>'حضور وانصراف'!AQ188</f>
        <v>0</v>
      </c>
      <c r="AC185" s="27">
        <f>'حضور وانصراف'!AR188</f>
        <v>0</v>
      </c>
      <c r="AD185" s="28">
        <f t="shared" si="17"/>
        <v>0</v>
      </c>
      <c r="AE185" s="27">
        <f>'حضور وانصراف'!AW188</f>
        <v>0</v>
      </c>
      <c r="AF185" s="27">
        <f>'حضور وانصراف'!AX188</f>
        <v>0</v>
      </c>
      <c r="AG185" s="27">
        <f>'حضور وانصراف'!AS188</f>
        <v>0</v>
      </c>
      <c r="AH185" s="27">
        <f>'حضور وانصراف'!AT188</f>
        <v>0</v>
      </c>
    </row>
    <row r="186" spans="1:34" ht="18.75" thickBot="1" x14ac:dyDescent="0.25">
      <c r="A186" s="24">
        <f>'حضور وانصراف'!D189</f>
        <v>174</v>
      </c>
      <c r="B186" s="24">
        <f>'حضور وانصراف'!E189</f>
        <v>0</v>
      </c>
      <c r="C186" s="24">
        <f>'حضور وانصراف'!F189</f>
        <v>0</v>
      </c>
      <c r="D186" s="24" t="str">
        <f>'حضور وانصراف'!G189</f>
        <v>عامل انتاج</v>
      </c>
      <c r="E186" s="24">
        <f>COUNTIF('حضور وانصراف'!H189:AL189,"ح")+COUNTIF('حضور وانصراف'!H189:AL189,"&lt;0")+COUNTIF('حضور وانصراف'!H189:AL189,"&gt;0")</f>
        <v>0</v>
      </c>
      <c r="F186" s="88">
        <f t="shared" si="12"/>
        <v>-28</v>
      </c>
      <c r="G186" s="25">
        <f>COUNTIF('حضور وانصراف'!H189:AL189,"غ ب")</f>
        <v>0</v>
      </c>
      <c r="H186" s="25">
        <f>COUNTIF('حضور وانصراف'!H189:AL189,"إعتيادى")</f>
        <v>0</v>
      </c>
      <c r="I186" s="25">
        <f>COUNTIF('حضور وانصراف'!I189:AQ189,"1/2إعتيادى")</f>
        <v>0</v>
      </c>
      <c r="J186" s="25">
        <f>COUNTIF('حضور وانصراف'!H189:AL189,"عارضه")</f>
        <v>0</v>
      </c>
      <c r="K186" s="25">
        <f>COUNTIF('حضور وانصراف'!I189:AQ189,"1/2عارضه")</f>
        <v>0</v>
      </c>
      <c r="L186" s="25">
        <f>COUNTIF('حضور وانصراف'!H189:AL189,"بدون اجر")</f>
        <v>0</v>
      </c>
      <c r="M186" s="25">
        <f>COUNTIF('حضور وانصراف'!H189:AL189,"1/2بدون")</f>
        <v>0</v>
      </c>
      <c r="N186" s="25">
        <f>COUNTIF('حضور وانصراف'!H189:AL189,"إذن 1")</f>
        <v>0</v>
      </c>
      <c r="O186" s="25">
        <f>COUNTIF('حضور وانصراف'!H189:AL189,"إذن 2")</f>
        <v>0</v>
      </c>
      <c r="P186" s="25">
        <f>COUNTIF('حضور وانصراف'!H189:AL189,"م")</f>
        <v>0</v>
      </c>
      <c r="Q186" s="25">
        <f>COUNTIF('حضور وانصراف'!H189:AL189,"مرضى")</f>
        <v>0</v>
      </c>
      <c r="R186" s="25">
        <f t="shared" si="13"/>
        <v>0</v>
      </c>
      <c r="S186" s="25">
        <f>COUNTIF('حضور وانصراف'!H189:AL189,"&gt;0")</f>
        <v>0</v>
      </c>
      <c r="T186" s="25">
        <f>SUMIF('حضور وانصراف'!H189:AL189,"&gt;0")</f>
        <v>0</v>
      </c>
      <c r="U186" s="26">
        <f t="shared" si="14"/>
        <v>0</v>
      </c>
      <c r="V186" s="25">
        <f>COUNTIF('حضور وانصراف'!H189:AL189,"&lt;0")</f>
        <v>0</v>
      </c>
      <c r="W186" s="25">
        <f>-SUMIF('حضور وانصراف'!H189:AL189,"&lt;0")</f>
        <v>0</v>
      </c>
      <c r="X186" s="26">
        <f t="shared" si="15"/>
        <v>0</v>
      </c>
      <c r="Y186" s="88">
        <f t="shared" si="16"/>
        <v>-28</v>
      </c>
      <c r="Z186" s="27">
        <f>'حضور وانصراف'!AP189</f>
        <v>0</v>
      </c>
      <c r="AA186" s="27">
        <f>'حضور وانصراف'!AO189</f>
        <v>0</v>
      </c>
      <c r="AB186" s="27">
        <f>'حضور وانصراف'!AQ189</f>
        <v>0</v>
      </c>
      <c r="AC186" s="27">
        <f>'حضور وانصراف'!AR189</f>
        <v>0</v>
      </c>
      <c r="AD186" s="28">
        <f t="shared" si="17"/>
        <v>0</v>
      </c>
      <c r="AE186" s="27">
        <f>'حضور وانصراف'!AW189</f>
        <v>0</v>
      </c>
      <c r="AF186" s="27">
        <f>'حضور وانصراف'!AX189</f>
        <v>0</v>
      </c>
      <c r="AG186" s="27">
        <f>'حضور وانصراف'!AS189</f>
        <v>0</v>
      </c>
      <c r="AH186" s="27">
        <f>'حضور وانصراف'!AT189</f>
        <v>0</v>
      </c>
    </row>
    <row r="187" spans="1:34" ht="18.75" thickBot="1" x14ac:dyDescent="0.25">
      <c r="A187" s="24">
        <f>'حضور وانصراف'!D190</f>
        <v>175</v>
      </c>
      <c r="B187" s="24">
        <f>'حضور وانصراف'!E190</f>
        <v>0</v>
      </c>
      <c r="C187" s="24">
        <f>'حضور وانصراف'!F190</f>
        <v>0</v>
      </c>
      <c r="D187" s="24" t="str">
        <f>'حضور وانصراف'!G190</f>
        <v>عامل انتاج</v>
      </c>
      <c r="E187" s="24">
        <f>COUNTIF('حضور وانصراف'!H190:AL190,"ح")+COUNTIF('حضور وانصراف'!H190:AL190,"&lt;0")+COUNTIF('حضور وانصراف'!H190:AL190,"&gt;0")</f>
        <v>0</v>
      </c>
      <c r="F187" s="88">
        <f t="shared" si="12"/>
        <v>-28</v>
      </c>
      <c r="G187" s="25">
        <f>COUNTIF('حضور وانصراف'!H190:AL190,"غ ب")</f>
        <v>0</v>
      </c>
      <c r="H187" s="25">
        <f>COUNTIF('حضور وانصراف'!H190:AL190,"إعتيادى")</f>
        <v>0</v>
      </c>
      <c r="I187" s="25">
        <f>COUNTIF('حضور وانصراف'!I190:AQ190,"1/2إعتيادى")</f>
        <v>0</v>
      </c>
      <c r="J187" s="25">
        <f>COUNTIF('حضور وانصراف'!H190:AL190,"عارضه")</f>
        <v>0</v>
      </c>
      <c r="K187" s="25">
        <f>COUNTIF('حضور وانصراف'!I190:AQ190,"1/2عارضه")</f>
        <v>0</v>
      </c>
      <c r="L187" s="25">
        <f>COUNTIF('حضور وانصراف'!H190:AL190,"بدون اجر")</f>
        <v>0</v>
      </c>
      <c r="M187" s="25">
        <f>COUNTIF('حضور وانصراف'!H190:AL190,"1/2بدون")</f>
        <v>0</v>
      </c>
      <c r="N187" s="25">
        <f>COUNTIF('حضور وانصراف'!H190:AL190,"إذن 1")</f>
        <v>0</v>
      </c>
      <c r="O187" s="25">
        <f>COUNTIF('حضور وانصراف'!H190:AL190,"إذن 2")</f>
        <v>0</v>
      </c>
      <c r="P187" s="25">
        <f>COUNTIF('حضور وانصراف'!H190:AL190,"م")</f>
        <v>0</v>
      </c>
      <c r="Q187" s="25">
        <f>COUNTIF('حضور وانصراف'!H190:AL190,"مرضى")</f>
        <v>0</v>
      </c>
      <c r="R187" s="25">
        <f t="shared" si="13"/>
        <v>0</v>
      </c>
      <c r="S187" s="25">
        <f>COUNTIF('حضور وانصراف'!H190:AL190,"&gt;0")</f>
        <v>0</v>
      </c>
      <c r="T187" s="25">
        <f>SUMIF('حضور وانصراف'!H190:AL190,"&gt;0")</f>
        <v>0</v>
      </c>
      <c r="U187" s="26">
        <f t="shared" si="14"/>
        <v>0</v>
      </c>
      <c r="V187" s="25">
        <f>COUNTIF('حضور وانصراف'!H190:AL190,"&lt;0")</f>
        <v>0</v>
      </c>
      <c r="W187" s="25">
        <f>-SUMIF('حضور وانصراف'!H190:AL190,"&lt;0")</f>
        <v>0</v>
      </c>
      <c r="X187" s="26">
        <f t="shared" si="15"/>
        <v>0</v>
      </c>
      <c r="Y187" s="88">
        <f t="shared" si="16"/>
        <v>-28</v>
      </c>
      <c r="Z187" s="27">
        <f>'حضور وانصراف'!AP190</f>
        <v>0</v>
      </c>
      <c r="AA187" s="27">
        <f>'حضور وانصراف'!AO190</f>
        <v>0</v>
      </c>
      <c r="AB187" s="27">
        <f>'حضور وانصراف'!AQ190</f>
        <v>0</v>
      </c>
      <c r="AC187" s="27">
        <f>'حضور وانصراف'!AR190</f>
        <v>0</v>
      </c>
      <c r="AD187" s="28">
        <f t="shared" si="17"/>
        <v>0</v>
      </c>
      <c r="AE187" s="27">
        <f>'حضور وانصراف'!AW190</f>
        <v>0</v>
      </c>
      <c r="AF187" s="27">
        <f>'حضور وانصراف'!AX190</f>
        <v>0</v>
      </c>
      <c r="AG187" s="27">
        <f>'حضور وانصراف'!AS190</f>
        <v>0</v>
      </c>
      <c r="AH187" s="27">
        <f>'حضور وانصراف'!AT190</f>
        <v>0</v>
      </c>
    </row>
    <row r="188" spans="1:34" ht="18.75" thickBot="1" x14ac:dyDescent="0.25">
      <c r="A188" s="24">
        <f>'حضور وانصراف'!D191</f>
        <v>176</v>
      </c>
      <c r="B188" s="24">
        <f>'حضور وانصراف'!E191</f>
        <v>0</v>
      </c>
      <c r="C188" s="24">
        <f>'حضور وانصراف'!F191</f>
        <v>0</v>
      </c>
      <c r="D188" s="24" t="str">
        <f>'حضور وانصراف'!G191</f>
        <v>عامل انتاج</v>
      </c>
      <c r="E188" s="24">
        <f>COUNTIF('حضور وانصراف'!H191:AL191,"ح")+COUNTIF('حضور وانصراف'!H191:AL191,"&lt;0")+COUNTIF('حضور وانصراف'!H191:AL191,"&gt;0")</f>
        <v>0</v>
      </c>
      <c r="F188" s="88">
        <f t="shared" si="12"/>
        <v>-28</v>
      </c>
      <c r="G188" s="25">
        <f>COUNTIF('حضور وانصراف'!H191:AL191,"غ ب")</f>
        <v>0</v>
      </c>
      <c r="H188" s="25">
        <f>COUNTIF('حضور وانصراف'!H191:AL191,"إعتيادى")</f>
        <v>0</v>
      </c>
      <c r="I188" s="25">
        <f>COUNTIF('حضور وانصراف'!I191:AQ191,"1/2إعتيادى")</f>
        <v>0</v>
      </c>
      <c r="J188" s="25">
        <f>COUNTIF('حضور وانصراف'!H191:AL191,"عارضه")</f>
        <v>0</v>
      </c>
      <c r="K188" s="25">
        <f>COUNTIF('حضور وانصراف'!I191:AQ191,"1/2عارضه")</f>
        <v>0</v>
      </c>
      <c r="L188" s="25">
        <f>COUNTIF('حضور وانصراف'!H191:AL191,"بدون اجر")</f>
        <v>0</v>
      </c>
      <c r="M188" s="25">
        <f>COUNTIF('حضور وانصراف'!H191:AL191,"1/2بدون")</f>
        <v>0</v>
      </c>
      <c r="N188" s="25">
        <f>COUNTIF('حضور وانصراف'!H191:AL191,"إذن 1")</f>
        <v>0</v>
      </c>
      <c r="O188" s="25">
        <f>COUNTIF('حضور وانصراف'!H191:AL191,"إذن 2")</f>
        <v>0</v>
      </c>
      <c r="P188" s="25">
        <f>COUNTIF('حضور وانصراف'!H191:AL191,"م")</f>
        <v>0</v>
      </c>
      <c r="Q188" s="25">
        <f>COUNTIF('حضور وانصراف'!H191:AL191,"مرضى")</f>
        <v>0</v>
      </c>
      <c r="R188" s="25">
        <f t="shared" si="13"/>
        <v>0</v>
      </c>
      <c r="S188" s="25">
        <f>COUNTIF('حضور وانصراف'!H191:AL191,"&gt;0")</f>
        <v>0</v>
      </c>
      <c r="T188" s="25">
        <f>SUMIF('حضور وانصراف'!H191:AL191,"&gt;0")</f>
        <v>0</v>
      </c>
      <c r="U188" s="26">
        <f t="shared" si="14"/>
        <v>0</v>
      </c>
      <c r="V188" s="25">
        <f>COUNTIF('حضور وانصراف'!H191:AL191,"&lt;0")</f>
        <v>0</v>
      </c>
      <c r="W188" s="25">
        <f>-SUMIF('حضور وانصراف'!H191:AL191,"&lt;0")</f>
        <v>0</v>
      </c>
      <c r="X188" s="26">
        <f t="shared" si="15"/>
        <v>0</v>
      </c>
      <c r="Y188" s="88">
        <f t="shared" si="16"/>
        <v>-28</v>
      </c>
      <c r="Z188" s="27">
        <f>'حضور وانصراف'!AP191</f>
        <v>0</v>
      </c>
      <c r="AA188" s="27">
        <f>'حضور وانصراف'!AO191</f>
        <v>0</v>
      </c>
      <c r="AB188" s="27">
        <f>'حضور وانصراف'!AQ191</f>
        <v>0</v>
      </c>
      <c r="AC188" s="27">
        <f>'حضور وانصراف'!AR191</f>
        <v>0</v>
      </c>
      <c r="AD188" s="28">
        <f t="shared" si="17"/>
        <v>0</v>
      </c>
      <c r="AE188" s="27">
        <f>'حضور وانصراف'!AW191</f>
        <v>0</v>
      </c>
      <c r="AF188" s="27">
        <f>'حضور وانصراف'!AX191</f>
        <v>0</v>
      </c>
      <c r="AG188" s="27">
        <f>'حضور وانصراف'!AS191</f>
        <v>0</v>
      </c>
      <c r="AH188" s="27">
        <f>'حضور وانصراف'!AT191</f>
        <v>0</v>
      </c>
    </row>
    <row r="189" spans="1:34" ht="18.75" thickBot="1" x14ac:dyDescent="0.25">
      <c r="A189" s="24">
        <f>'حضور وانصراف'!D192</f>
        <v>177</v>
      </c>
      <c r="B189" s="24">
        <f>'حضور وانصراف'!E192</f>
        <v>0</v>
      </c>
      <c r="C189" s="24">
        <f>'حضور وانصراف'!F192</f>
        <v>0</v>
      </c>
      <c r="D189" s="24" t="str">
        <f>'حضور وانصراف'!G192</f>
        <v>عامل انتاج</v>
      </c>
      <c r="E189" s="24">
        <f>COUNTIF('حضور وانصراف'!H192:AL192,"ح")+COUNTIF('حضور وانصراف'!H192:AL192,"&lt;0")+COUNTIF('حضور وانصراف'!H192:AL192,"&gt;0")</f>
        <v>0</v>
      </c>
      <c r="F189" s="88">
        <f t="shared" si="12"/>
        <v>-28</v>
      </c>
      <c r="G189" s="25">
        <f>COUNTIF('حضور وانصراف'!H192:AL192,"غ ب")</f>
        <v>0</v>
      </c>
      <c r="H189" s="25">
        <f>COUNTIF('حضور وانصراف'!H192:AL192,"إعتيادى")</f>
        <v>0</v>
      </c>
      <c r="I189" s="25">
        <f>COUNTIF('حضور وانصراف'!I192:AQ192,"1/2إعتيادى")</f>
        <v>0</v>
      </c>
      <c r="J189" s="25">
        <f>COUNTIF('حضور وانصراف'!H192:AL192,"عارضه")</f>
        <v>0</v>
      </c>
      <c r="K189" s="25">
        <f>COUNTIF('حضور وانصراف'!I192:AQ192,"1/2عارضه")</f>
        <v>0</v>
      </c>
      <c r="L189" s="25">
        <f>COUNTIF('حضور وانصراف'!H192:AL192,"بدون اجر")</f>
        <v>0</v>
      </c>
      <c r="M189" s="25">
        <f>COUNTIF('حضور وانصراف'!H192:AL192,"1/2بدون")</f>
        <v>0</v>
      </c>
      <c r="N189" s="25">
        <f>COUNTIF('حضور وانصراف'!H192:AL192,"إذن 1")</f>
        <v>0</v>
      </c>
      <c r="O189" s="25">
        <f>COUNTIF('حضور وانصراف'!H192:AL192,"إذن 2")</f>
        <v>0</v>
      </c>
      <c r="P189" s="25">
        <f>COUNTIF('حضور وانصراف'!H192:AL192,"م")</f>
        <v>0</v>
      </c>
      <c r="Q189" s="25">
        <f>COUNTIF('حضور وانصراف'!H192:AL192,"مرضى")</f>
        <v>0</v>
      </c>
      <c r="R189" s="25">
        <f t="shared" si="13"/>
        <v>0</v>
      </c>
      <c r="S189" s="25">
        <f>COUNTIF('حضور وانصراف'!H192:AL192,"&gt;0")</f>
        <v>0</v>
      </c>
      <c r="T189" s="25">
        <f>SUMIF('حضور وانصراف'!H192:AL192,"&gt;0")</f>
        <v>0</v>
      </c>
      <c r="U189" s="26">
        <f t="shared" si="14"/>
        <v>0</v>
      </c>
      <c r="V189" s="25">
        <f>COUNTIF('حضور وانصراف'!H192:AL192,"&lt;0")</f>
        <v>0</v>
      </c>
      <c r="W189" s="25">
        <f>-SUMIF('حضور وانصراف'!H192:AL192,"&lt;0")</f>
        <v>0</v>
      </c>
      <c r="X189" s="26">
        <f t="shared" si="15"/>
        <v>0</v>
      </c>
      <c r="Y189" s="88">
        <f t="shared" si="16"/>
        <v>-28</v>
      </c>
      <c r="Z189" s="27">
        <f>'حضور وانصراف'!AP192</f>
        <v>0</v>
      </c>
      <c r="AA189" s="27">
        <f>'حضور وانصراف'!AO192</f>
        <v>0</v>
      </c>
      <c r="AB189" s="27">
        <f>'حضور وانصراف'!AQ192</f>
        <v>0</v>
      </c>
      <c r="AC189" s="27">
        <f>'حضور وانصراف'!AR192</f>
        <v>0</v>
      </c>
      <c r="AD189" s="28">
        <f t="shared" si="17"/>
        <v>0</v>
      </c>
      <c r="AE189" s="27">
        <f>'حضور وانصراف'!AW192</f>
        <v>0</v>
      </c>
      <c r="AF189" s="27">
        <f>'حضور وانصراف'!AX192</f>
        <v>0</v>
      </c>
      <c r="AG189" s="27">
        <f>'حضور وانصراف'!AS192</f>
        <v>0</v>
      </c>
      <c r="AH189" s="27">
        <f>'حضور وانصراف'!AT192</f>
        <v>0</v>
      </c>
    </row>
    <row r="190" spans="1:34" ht="18.75" thickBot="1" x14ac:dyDescent="0.25">
      <c r="A190" s="24">
        <f>'حضور وانصراف'!D193</f>
        <v>178</v>
      </c>
      <c r="B190" s="24">
        <f>'حضور وانصراف'!E193</f>
        <v>0</v>
      </c>
      <c r="C190" s="24">
        <f>'حضور وانصراف'!F193</f>
        <v>0</v>
      </c>
      <c r="D190" s="24" t="str">
        <f>'حضور وانصراف'!G193</f>
        <v>عامل انتاج</v>
      </c>
      <c r="E190" s="24">
        <f>COUNTIF('حضور وانصراف'!H193:AL193,"ح")+COUNTIF('حضور وانصراف'!H193:AL193,"&lt;0")+COUNTIF('حضور وانصراف'!H193:AL193,"&gt;0")</f>
        <v>0</v>
      </c>
      <c r="F190" s="88">
        <f t="shared" si="12"/>
        <v>-28</v>
      </c>
      <c r="G190" s="25">
        <f>COUNTIF('حضور وانصراف'!H193:AL193,"غ ب")</f>
        <v>0</v>
      </c>
      <c r="H190" s="25">
        <f>COUNTIF('حضور وانصراف'!H193:AL193,"إعتيادى")</f>
        <v>0</v>
      </c>
      <c r="I190" s="25">
        <f>COUNTIF('حضور وانصراف'!I193:AQ193,"1/2إعتيادى")</f>
        <v>0</v>
      </c>
      <c r="J190" s="25">
        <f>COUNTIF('حضور وانصراف'!H193:AL193,"عارضه")</f>
        <v>0</v>
      </c>
      <c r="K190" s="25">
        <f>COUNTIF('حضور وانصراف'!I193:AQ193,"1/2عارضه")</f>
        <v>0</v>
      </c>
      <c r="L190" s="25">
        <f>COUNTIF('حضور وانصراف'!H193:AL193,"بدون اجر")</f>
        <v>0</v>
      </c>
      <c r="M190" s="25">
        <f>COUNTIF('حضور وانصراف'!H193:AL193,"1/2بدون")</f>
        <v>0</v>
      </c>
      <c r="N190" s="25">
        <f>COUNTIF('حضور وانصراف'!H193:AL193,"إذن 1")</f>
        <v>0</v>
      </c>
      <c r="O190" s="25">
        <f>COUNTIF('حضور وانصراف'!H193:AL193,"إذن 2")</f>
        <v>0</v>
      </c>
      <c r="P190" s="25">
        <f>COUNTIF('حضور وانصراف'!H193:AL193,"م")</f>
        <v>0</v>
      </c>
      <c r="Q190" s="25">
        <f>COUNTIF('حضور وانصراف'!H193:AL193,"مرضى")</f>
        <v>0</v>
      </c>
      <c r="R190" s="25">
        <f t="shared" si="13"/>
        <v>0</v>
      </c>
      <c r="S190" s="25">
        <f>COUNTIF('حضور وانصراف'!H193:AL193,"&gt;0")</f>
        <v>0</v>
      </c>
      <c r="T190" s="25">
        <f>SUMIF('حضور وانصراف'!H193:AL193,"&gt;0")</f>
        <v>0</v>
      </c>
      <c r="U190" s="26">
        <f t="shared" si="14"/>
        <v>0</v>
      </c>
      <c r="V190" s="25">
        <f>COUNTIF('حضور وانصراف'!H193:AL193,"&lt;0")</f>
        <v>0</v>
      </c>
      <c r="W190" s="25">
        <f>-SUMIF('حضور وانصراف'!H193:AL193,"&lt;0")</f>
        <v>0</v>
      </c>
      <c r="X190" s="26">
        <f t="shared" si="15"/>
        <v>0</v>
      </c>
      <c r="Y190" s="88">
        <f t="shared" si="16"/>
        <v>-28</v>
      </c>
      <c r="Z190" s="27">
        <f>'حضور وانصراف'!AP193</f>
        <v>0</v>
      </c>
      <c r="AA190" s="27">
        <f>'حضور وانصراف'!AO193</f>
        <v>0</v>
      </c>
      <c r="AB190" s="27">
        <f>'حضور وانصراف'!AQ193</f>
        <v>0</v>
      </c>
      <c r="AC190" s="27">
        <f>'حضور وانصراف'!AR193</f>
        <v>0</v>
      </c>
      <c r="AD190" s="28">
        <f t="shared" si="17"/>
        <v>0</v>
      </c>
      <c r="AE190" s="27">
        <f>'حضور وانصراف'!AW193</f>
        <v>0</v>
      </c>
      <c r="AF190" s="27">
        <f>'حضور وانصراف'!AX193</f>
        <v>0</v>
      </c>
      <c r="AG190" s="27">
        <f>'حضور وانصراف'!AS193</f>
        <v>0</v>
      </c>
      <c r="AH190" s="27">
        <f>'حضور وانصراف'!AT193</f>
        <v>0</v>
      </c>
    </row>
    <row r="191" spans="1:34" ht="18.75" thickBot="1" x14ac:dyDescent="0.25">
      <c r="A191" s="24">
        <f>'حضور وانصراف'!D194</f>
        <v>179</v>
      </c>
      <c r="B191" s="24">
        <f>'حضور وانصراف'!E194</f>
        <v>0</v>
      </c>
      <c r="C191" s="24">
        <f>'حضور وانصراف'!F194</f>
        <v>0</v>
      </c>
      <c r="D191" s="24" t="str">
        <f>'حضور وانصراف'!G194</f>
        <v>عامل انتاج</v>
      </c>
      <c r="E191" s="24">
        <f>COUNTIF('حضور وانصراف'!H194:AL194,"ح")+COUNTIF('حضور وانصراف'!H194:AL194,"&lt;0")+COUNTIF('حضور وانصراف'!H194:AL194,"&gt;0")</f>
        <v>0</v>
      </c>
      <c r="F191" s="88">
        <f t="shared" si="12"/>
        <v>-28</v>
      </c>
      <c r="G191" s="25">
        <f>COUNTIF('حضور وانصراف'!H194:AL194,"غ ب")</f>
        <v>0</v>
      </c>
      <c r="H191" s="25">
        <f>COUNTIF('حضور وانصراف'!H194:AL194,"إعتيادى")</f>
        <v>0</v>
      </c>
      <c r="I191" s="25">
        <f>COUNTIF('حضور وانصراف'!I194:AQ194,"1/2إعتيادى")</f>
        <v>0</v>
      </c>
      <c r="J191" s="25">
        <f>COUNTIF('حضور وانصراف'!H194:AL194,"عارضه")</f>
        <v>0</v>
      </c>
      <c r="K191" s="25">
        <f>COUNTIF('حضور وانصراف'!I194:AQ194,"1/2عارضه")</f>
        <v>0</v>
      </c>
      <c r="L191" s="25">
        <f>COUNTIF('حضور وانصراف'!H194:AL194,"بدون اجر")</f>
        <v>0</v>
      </c>
      <c r="M191" s="25">
        <f>COUNTIF('حضور وانصراف'!H194:AL194,"1/2بدون")</f>
        <v>0</v>
      </c>
      <c r="N191" s="25">
        <f>COUNTIF('حضور وانصراف'!H194:AL194,"إذن 1")</f>
        <v>0</v>
      </c>
      <c r="O191" s="25">
        <f>COUNTIF('حضور وانصراف'!H194:AL194,"إذن 2")</f>
        <v>0</v>
      </c>
      <c r="P191" s="25">
        <f>COUNTIF('حضور وانصراف'!H194:AL194,"م")</f>
        <v>0</v>
      </c>
      <c r="Q191" s="25">
        <f>COUNTIF('حضور وانصراف'!H194:AL194,"مرضى")</f>
        <v>0</v>
      </c>
      <c r="R191" s="25">
        <f t="shared" si="13"/>
        <v>0</v>
      </c>
      <c r="S191" s="25">
        <f>COUNTIF('حضور وانصراف'!H194:AL194,"&gt;0")</f>
        <v>0</v>
      </c>
      <c r="T191" s="25">
        <f>SUMIF('حضور وانصراف'!H194:AL194,"&gt;0")</f>
        <v>0</v>
      </c>
      <c r="U191" s="26">
        <f t="shared" si="14"/>
        <v>0</v>
      </c>
      <c r="V191" s="25">
        <f>COUNTIF('حضور وانصراف'!H194:AL194,"&lt;0")</f>
        <v>0</v>
      </c>
      <c r="W191" s="25">
        <f>-SUMIF('حضور وانصراف'!H194:AL194,"&lt;0")</f>
        <v>0</v>
      </c>
      <c r="X191" s="26">
        <f t="shared" si="15"/>
        <v>0</v>
      </c>
      <c r="Y191" s="88">
        <f t="shared" si="16"/>
        <v>-28</v>
      </c>
      <c r="Z191" s="27">
        <f>'حضور وانصراف'!AP194</f>
        <v>0</v>
      </c>
      <c r="AA191" s="27">
        <f>'حضور وانصراف'!AO194</f>
        <v>0</v>
      </c>
      <c r="AB191" s="27">
        <f>'حضور وانصراف'!AQ194</f>
        <v>0</v>
      </c>
      <c r="AC191" s="27">
        <f>'حضور وانصراف'!AR194</f>
        <v>0</v>
      </c>
      <c r="AD191" s="28">
        <f t="shared" si="17"/>
        <v>0</v>
      </c>
      <c r="AE191" s="27">
        <f>'حضور وانصراف'!AW194</f>
        <v>0</v>
      </c>
      <c r="AF191" s="27">
        <f>'حضور وانصراف'!AX194</f>
        <v>0</v>
      </c>
      <c r="AG191" s="27">
        <f>'حضور وانصراف'!AS194</f>
        <v>0</v>
      </c>
      <c r="AH191" s="27">
        <f>'حضور وانصراف'!AT194</f>
        <v>0</v>
      </c>
    </row>
    <row r="192" spans="1:34" ht="18.75" thickBot="1" x14ac:dyDescent="0.25">
      <c r="A192" s="24">
        <f>'حضور وانصراف'!D195</f>
        <v>180</v>
      </c>
      <c r="B192" s="24">
        <f>'حضور وانصراف'!E195</f>
        <v>0</v>
      </c>
      <c r="C192" s="24">
        <f>'حضور وانصراف'!F195</f>
        <v>0</v>
      </c>
      <c r="D192" s="24" t="str">
        <f>'حضور وانصراف'!G195</f>
        <v>عامل انتاج</v>
      </c>
      <c r="E192" s="24">
        <f>COUNTIF('حضور وانصراف'!H195:AL195,"ح")+COUNTIF('حضور وانصراف'!H195:AL195,"&lt;0")+COUNTIF('حضور وانصراف'!H195:AL195,"&gt;0")</f>
        <v>0</v>
      </c>
      <c r="F192" s="88">
        <f t="shared" si="12"/>
        <v>-28</v>
      </c>
      <c r="G192" s="25">
        <f>COUNTIF('حضور وانصراف'!H195:AL195,"غ ب")</f>
        <v>0</v>
      </c>
      <c r="H192" s="25">
        <f>COUNTIF('حضور وانصراف'!H195:AL195,"إعتيادى")</f>
        <v>0</v>
      </c>
      <c r="I192" s="25">
        <f>COUNTIF('حضور وانصراف'!I195:AQ195,"1/2إعتيادى")</f>
        <v>0</v>
      </c>
      <c r="J192" s="25">
        <f>COUNTIF('حضور وانصراف'!H195:AL195,"عارضه")</f>
        <v>0</v>
      </c>
      <c r="K192" s="25">
        <f>COUNTIF('حضور وانصراف'!I195:AQ195,"1/2عارضه")</f>
        <v>0</v>
      </c>
      <c r="L192" s="25">
        <f>COUNTIF('حضور وانصراف'!H195:AL195,"بدون اجر")</f>
        <v>0</v>
      </c>
      <c r="M192" s="25">
        <f>COUNTIF('حضور وانصراف'!H195:AL195,"1/2بدون")</f>
        <v>0</v>
      </c>
      <c r="N192" s="25">
        <f>COUNTIF('حضور وانصراف'!H195:AL195,"إذن 1")</f>
        <v>0</v>
      </c>
      <c r="O192" s="25">
        <f>COUNTIF('حضور وانصراف'!H195:AL195,"إذن 2")</f>
        <v>0</v>
      </c>
      <c r="P192" s="25">
        <f>COUNTIF('حضور وانصراف'!H195:AL195,"م")</f>
        <v>0</v>
      </c>
      <c r="Q192" s="25">
        <f>COUNTIF('حضور وانصراف'!H195:AL195,"مرضى")</f>
        <v>0</v>
      </c>
      <c r="R192" s="25">
        <f t="shared" si="13"/>
        <v>0</v>
      </c>
      <c r="S192" s="25">
        <f>COUNTIF('حضور وانصراف'!H195:AL195,"&gt;0")</f>
        <v>0</v>
      </c>
      <c r="T192" s="25">
        <f>SUMIF('حضور وانصراف'!H195:AL195,"&gt;0")</f>
        <v>0</v>
      </c>
      <c r="U192" s="26">
        <f t="shared" si="14"/>
        <v>0</v>
      </c>
      <c r="V192" s="25">
        <f>COUNTIF('حضور وانصراف'!H195:AL195,"&lt;0")</f>
        <v>0</v>
      </c>
      <c r="W192" s="25">
        <f>-SUMIF('حضور وانصراف'!H195:AL195,"&lt;0")</f>
        <v>0</v>
      </c>
      <c r="X192" s="26">
        <f t="shared" si="15"/>
        <v>0</v>
      </c>
      <c r="Y192" s="88">
        <f t="shared" si="16"/>
        <v>-28</v>
      </c>
      <c r="Z192" s="27">
        <f>'حضور وانصراف'!AP195</f>
        <v>0</v>
      </c>
      <c r="AA192" s="27">
        <f>'حضور وانصراف'!AO195</f>
        <v>0</v>
      </c>
      <c r="AB192" s="27">
        <f>'حضور وانصراف'!AQ195</f>
        <v>0</v>
      </c>
      <c r="AC192" s="27">
        <f>'حضور وانصراف'!AR195</f>
        <v>0</v>
      </c>
      <c r="AD192" s="28">
        <f t="shared" si="17"/>
        <v>0</v>
      </c>
      <c r="AE192" s="27">
        <f>'حضور وانصراف'!AW195</f>
        <v>0</v>
      </c>
      <c r="AF192" s="27">
        <f>'حضور وانصراف'!AX195</f>
        <v>0</v>
      </c>
      <c r="AG192" s="27">
        <f>'حضور وانصراف'!AS195</f>
        <v>0</v>
      </c>
      <c r="AH192" s="27">
        <f>'حضور وانصراف'!AT195</f>
        <v>0</v>
      </c>
    </row>
    <row r="193" spans="1:34" ht="18.75" thickBot="1" x14ac:dyDescent="0.25">
      <c r="A193" s="24">
        <f>'حضور وانصراف'!D196</f>
        <v>181</v>
      </c>
      <c r="B193" s="24">
        <f>'حضور وانصراف'!E196</f>
        <v>0</v>
      </c>
      <c r="C193" s="24">
        <f>'حضور وانصراف'!F196</f>
        <v>0</v>
      </c>
      <c r="D193" s="24" t="str">
        <f>'حضور وانصراف'!G196</f>
        <v>عامل انتاج</v>
      </c>
      <c r="E193" s="24">
        <f>COUNTIF('حضور وانصراف'!H196:AL196,"ح")+COUNTIF('حضور وانصراف'!H196:AL196,"&lt;0")+COUNTIF('حضور وانصراف'!H196:AL196,"&gt;0")</f>
        <v>0</v>
      </c>
      <c r="F193" s="88">
        <f t="shared" si="12"/>
        <v>-28</v>
      </c>
      <c r="G193" s="25">
        <f>COUNTIF('حضور وانصراف'!H196:AL196,"غ ب")</f>
        <v>0</v>
      </c>
      <c r="H193" s="25">
        <f>COUNTIF('حضور وانصراف'!H196:AL196,"إعتيادى")</f>
        <v>0</v>
      </c>
      <c r="I193" s="25">
        <f>COUNTIF('حضور وانصراف'!I196:AQ196,"1/2إعتيادى")</f>
        <v>0</v>
      </c>
      <c r="J193" s="25">
        <f>COUNTIF('حضور وانصراف'!H196:AL196,"عارضه")</f>
        <v>0</v>
      </c>
      <c r="K193" s="25">
        <f>COUNTIF('حضور وانصراف'!I196:AQ196,"1/2عارضه")</f>
        <v>0</v>
      </c>
      <c r="L193" s="25">
        <f>COUNTIF('حضور وانصراف'!H196:AL196,"بدون اجر")</f>
        <v>0</v>
      </c>
      <c r="M193" s="25">
        <f>COUNTIF('حضور وانصراف'!H196:AL196,"1/2بدون")</f>
        <v>0</v>
      </c>
      <c r="N193" s="25">
        <f>COUNTIF('حضور وانصراف'!H196:AL196,"إذن 1")</f>
        <v>0</v>
      </c>
      <c r="O193" s="25">
        <f>COUNTIF('حضور وانصراف'!H196:AL196,"إذن 2")</f>
        <v>0</v>
      </c>
      <c r="P193" s="25">
        <f>COUNTIF('حضور وانصراف'!H196:AL196,"م")</f>
        <v>0</v>
      </c>
      <c r="Q193" s="25">
        <f>COUNTIF('حضور وانصراف'!H196:AL196,"مرضى")</f>
        <v>0</v>
      </c>
      <c r="R193" s="25">
        <f t="shared" si="13"/>
        <v>0</v>
      </c>
      <c r="S193" s="25">
        <f>COUNTIF('حضور وانصراف'!H196:AL196,"&gt;0")</f>
        <v>0</v>
      </c>
      <c r="T193" s="25">
        <f>SUMIF('حضور وانصراف'!H196:AL196,"&gt;0")</f>
        <v>0</v>
      </c>
      <c r="U193" s="26">
        <f t="shared" si="14"/>
        <v>0</v>
      </c>
      <c r="V193" s="25">
        <f>COUNTIF('حضور وانصراف'!H196:AL196,"&lt;0")</f>
        <v>0</v>
      </c>
      <c r="W193" s="25">
        <f>-SUMIF('حضور وانصراف'!H196:AL196,"&lt;0")</f>
        <v>0</v>
      </c>
      <c r="X193" s="26">
        <f t="shared" si="15"/>
        <v>0</v>
      </c>
      <c r="Y193" s="88">
        <f t="shared" si="16"/>
        <v>-28</v>
      </c>
      <c r="Z193" s="27">
        <f>'حضور وانصراف'!AP196</f>
        <v>0</v>
      </c>
      <c r="AA193" s="27">
        <f>'حضور وانصراف'!AO196</f>
        <v>0</v>
      </c>
      <c r="AB193" s="27">
        <f>'حضور وانصراف'!AQ196</f>
        <v>0</v>
      </c>
      <c r="AC193" s="27">
        <f>'حضور وانصراف'!AR196</f>
        <v>0</v>
      </c>
      <c r="AD193" s="28">
        <f t="shared" si="17"/>
        <v>0</v>
      </c>
      <c r="AE193" s="27">
        <f>'حضور وانصراف'!AW196</f>
        <v>0</v>
      </c>
      <c r="AF193" s="27">
        <f>'حضور وانصراف'!AX196</f>
        <v>0</v>
      </c>
      <c r="AG193" s="27">
        <f>'حضور وانصراف'!AS196</f>
        <v>0</v>
      </c>
      <c r="AH193" s="27">
        <f>'حضور وانصراف'!AT196</f>
        <v>0</v>
      </c>
    </row>
    <row r="194" spans="1:34" ht="18.75" thickBot="1" x14ac:dyDescent="0.25">
      <c r="A194" s="24">
        <f>'حضور وانصراف'!D197</f>
        <v>182</v>
      </c>
      <c r="B194" s="24">
        <f>'حضور وانصراف'!E197</f>
        <v>0</v>
      </c>
      <c r="C194" s="24">
        <f>'حضور وانصراف'!F197</f>
        <v>0</v>
      </c>
      <c r="D194" s="24" t="str">
        <f>'حضور وانصراف'!G197</f>
        <v>عامل انتاج</v>
      </c>
      <c r="E194" s="24">
        <f>COUNTIF('حضور وانصراف'!H197:AL197,"ح")+COUNTIF('حضور وانصراف'!H197:AL197,"&lt;0")+COUNTIF('حضور وانصراف'!H197:AL197,"&gt;0")</f>
        <v>0</v>
      </c>
      <c r="F194" s="88">
        <f t="shared" si="12"/>
        <v>-28</v>
      </c>
      <c r="G194" s="25">
        <f>COUNTIF('حضور وانصراف'!H197:AL197,"غ ب")</f>
        <v>0</v>
      </c>
      <c r="H194" s="25">
        <f>COUNTIF('حضور وانصراف'!H197:AL197,"إعتيادى")</f>
        <v>0</v>
      </c>
      <c r="I194" s="25">
        <f>COUNTIF('حضور وانصراف'!I197:AQ197,"1/2إعتيادى")</f>
        <v>0</v>
      </c>
      <c r="J194" s="25">
        <f>COUNTIF('حضور وانصراف'!H197:AL197,"عارضه")</f>
        <v>0</v>
      </c>
      <c r="K194" s="25">
        <f>COUNTIF('حضور وانصراف'!I197:AQ197,"1/2عارضه")</f>
        <v>0</v>
      </c>
      <c r="L194" s="25">
        <f>COUNTIF('حضور وانصراف'!H197:AL197,"بدون اجر")</f>
        <v>0</v>
      </c>
      <c r="M194" s="25">
        <f>COUNTIF('حضور وانصراف'!H197:AL197,"1/2بدون")</f>
        <v>0</v>
      </c>
      <c r="N194" s="25">
        <f>COUNTIF('حضور وانصراف'!H197:AL197,"إذن 1")</f>
        <v>0</v>
      </c>
      <c r="O194" s="25">
        <f>COUNTIF('حضور وانصراف'!H197:AL197,"إذن 2")</f>
        <v>0</v>
      </c>
      <c r="P194" s="25">
        <f>COUNTIF('حضور وانصراف'!H197:AL197,"م")</f>
        <v>0</v>
      </c>
      <c r="Q194" s="25">
        <f>COUNTIF('حضور وانصراف'!H197:AL197,"مرضى")</f>
        <v>0</v>
      </c>
      <c r="R194" s="25">
        <f t="shared" si="13"/>
        <v>0</v>
      </c>
      <c r="S194" s="25">
        <f>COUNTIF('حضور وانصراف'!H197:AL197,"&gt;0")</f>
        <v>0</v>
      </c>
      <c r="T194" s="25">
        <f>SUMIF('حضور وانصراف'!H197:AL197,"&gt;0")</f>
        <v>0</v>
      </c>
      <c r="U194" s="26">
        <f t="shared" si="14"/>
        <v>0</v>
      </c>
      <c r="V194" s="25">
        <f>COUNTIF('حضور وانصراف'!H197:AL197,"&lt;0")</f>
        <v>0</v>
      </c>
      <c r="W194" s="25">
        <f>-SUMIF('حضور وانصراف'!H197:AL197,"&lt;0")</f>
        <v>0</v>
      </c>
      <c r="X194" s="26">
        <f t="shared" si="15"/>
        <v>0</v>
      </c>
      <c r="Y194" s="88">
        <f t="shared" si="16"/>
        <v>-28</v>
      </c>
      <c r="Z194" s="27">
        <f>'حضور وانصراف'!AP197</f>
        <v>0</v>
      </c>
      <c r="AA194" s="27">
        <f>'حضور وانصراف'!AO197</f>
        <v>0</v>
      </c>
      <c r="AB194" s="27">
        <f>'حضور وانصراف'!AQ197</f>
        <v>0</v>
      </c>
      <c r="AC194" s="27">
        <f>'حضور وانصراف'!AR197</f>
        <v>0</v>
      </c>
      <c r="AD194" s="28">
        <f t="shared" si="17"/>
        <v>0</v>
      </c>
      <c r="AE194" s="27">
        <f>'حضور وانصراف'!AW197</f>
        <v>0</v>
      </c>
      <c r="AF194" s="27">
        <f>'حضور وانصراف'!AX197</f>
        <v>0</v>
      </c>
      <c r="AG194" s="27">
        <f>'حضور وانصراف'!AS197</f>
        <v>0</v>
      </c>
      <c r="AH194" s="27">
        <f>'حضور وانصراف'!AT197</f>
        <v>0</v>
      </c>
    </row>
    <row r="195" spans="1:34" ht="18.75" thickBot="1" x14ac:dyDescent="0.25">
      <c r="A195" s="24">
        <f>'حضور وانصراف'!D198</f>
        <v>183</v>
      </c>
      <c r="B195" s="24">
        <f>'حضور وانصراف'!E198</f>
        <v>0</v>
      </c>
      <c r="C195" s="24">
        <f>'حضور وانصراف'!F198</f>
        <v>0</v>
      </c>
      <c r="D195" s="24" t="str">
        <f>'حضور وانصراف'!G198</f>
        <v>عامل انتاج</v>
      </c>
      <c r="E195" s="24">
        <f>COUNTIF('حضور وانصراف'!H198:AL198,"ح")+COUNTIF('حضور وانصراف'!H198:AL198,"&lt;0")+COUNTIF('حضور وانصراف'!H198:AL198,"&gt;0")</f>
        <v>0</v>
      </c>
      <c r="F195" s="88">
        <f t="shared" si="12"/>
        <v>-28</v>
      </c>
      <c r="G195" s="25">
        <f>COUNTIF('حضور وانصراف'!H198:AL198,"غ ب")</f>
        <v>0</v>
      </c>
      <c r="H195" s="25">
        <f>COUNTIF('حضور وانصراف'!H198:AL198,"إعتيادى")</f>
        <v>0</v>
      </c>
      <c r="I195" s="25">
        <f>COUNTIF('حضور وانصراف'!I198:AQ198,"1/2إعتيادى")</f>
        <v>0</v>
      </c>
      <c r="J195" s="25">
        <f>COUNTIF('حضور وانصراف'!H198:AL198,"عارضه")</f>
        <v>0</v>
      </c>
      <c r="K195" s="25">
        <f>COUNTIF('حضور وانصراف'!I198:AQ198,"1/2عارضه")</f>
        <v>0</v>
      </c>
      <c r="L195" s="25">
        <f>COUNTIF('حضور وانصراف'!H198:AL198,"بدون اجر")</f>
        <v>0</v>
      </c>
      <c r="M195" s="25">
        <f>COUNTIF('حضور وانصراف'!H198:AL198,"1/2بدون")</f>
        <v>0</v>
      </c>
      <c r="N195" s="25">
        <f>COUNTIF('حضور وانصراف'!H198:AL198,"إذن 1")</f>
        <v>0</v>
      </c>
      <c r="O195" s="25">
        <f>COUNTIF('حضور وانصراف'!H198:AL198,"إذن 2")</f>
        <v>0</v>
      </c>
      <c r="P195" s="25">
        <f>COUNTIF('حضور وانصراف'!H198:AL198,"م")</f>
        <v>0</v>
      </c>
      <c r="Q195" s="25">
        <f>COUNTIF('حضور وانصراف'!H198:AL198,"مرضى")</f>
        <v>0</v>
      </c>
      <c r="R195" s="25">
        <f t="shared" si="13"/>
        <v>0</v>
      </c>
      <c r="S195" s="25">
        <f>COUNTIF('حضور وانصراف'!H198:AL198,"&gt;0")</f>
        <v>0</v>
      </c>
      <c r="T195" s="25">
        <f>SUMIF('حضور وانصراف'!H198:AL198,"&gt;0")</f>
        <v>0</v>
      </c>
      <c r="U195" s="26">
        <f t="shared" si="14"/>
        <v>0</v>
      </c>
      <c r="V195" s="25">
        <f>COUNTIF('حضور وانصراف'!H198:AL198,"&lt;0")</f>
        <v>0</v>
      </c>
      <c r="W195" s="25">
        <f>-SUMIF('حضور وانصراف'!H198:AL198,"&lt;0")</f>
        <v>0</v>
      </c>
      <c r="X195" s="26">
        <f t="shared" si="15"/>
        <v>0</v>
      </c>
      <c r="Y195" s="88">
        <f t="shared" si="16"/>
        <v>-28</v>
      </c>
      <c r="Z195" s="27">
        <f>'حضور وانصراف'!AP198</f>
        <v>0</v>
      </c>
      <c r="AA195" s="27">
        <f>'حضور وانصراف'!AO198</f>
        <v>0</v>
      </c>
      <c r="AB195" s="27">
        <f>'حضور وانصراف'!AQ198</f>
        <v>0</v>
      </c>
      <c r="AC195" s="27">
        <f>'حضور وانصراف'!AR198</f>
        <v>0</v>
      </c>
      <c r="AD195" s="28">
        <f t="shared" si="17"/>
        <v>0</v>
      </c>
      <c r="AE195" s="27">
        <f>'حضور وانصراف'!AW198</f>
        <v>0</v>
      </c>
      <c r="AF195" s="27">
        <f>'حضور وانصراف'!AX198</f>
        <v>0</v>
      </c>
      <c r="AG195" s="27">
        <f>'حضور وانصراف'!AS198</f>
        <v>0</v>
      </c>
      <c r="AH195" s="27">
        <f>'حضور وانصراف'!AT198</f>
        <v>0</v>
      </c>
    </row>
    <row r="196" spans="1:34" ht="18.75" thickBot="1" x14ac:dyDescent="0.25">
      <c r="A196" s="24">
        <f>'حضور وانصراف'!D199</f>
        <v>184</v>
      </c>
      <c r="B196" s="24">
        <f>'حضور وانصراف'!E199</f>
        <v>0</v>
      </c>
      <c r="C196" s="24">
        <f>'حضور وانصراف'!F199</f>
        <v>0</v>
      </c>
      <c r="D196" s="24" t="str">
        <f>'حضور وانصراف'!G199</f>
        <v>عامل انتاج</v>
      </c>
      <c r="E196" s="24">
        <f>COUNTIF('حضور وانصراف'!H199:AL199,"ح")+COUNTIF('حضور وانصراف'!H199:AL199,"&lt;0")+COUNTIF('حضور وانصراف'!H199:AL199,"&gt;0")</f>
        <v>0</v>
      </c>
      <c r="F196" s="88">
        <f t="shared" si="12"/>
        <v>-28</v>
      </c>
      <c r="G196" s="25">
        <f>COUNTIF('حضور وانصراف'!H199:AL199,"غ ب")</f>
        <v>0</v>
      </c>
      <c r="H196" s="25">
        <f>COUNTIF('حضور وانصراف'!H199:AL199,"إعتيادى")</f>
        <v>0</v>
      </c>
      <c r="I196" s="25">
        <f>COUNTIF('حضور وانصراف'!I199:AQ199,"1/2إعتيادى")</f>
        <v>0</v>
      </c>
      <c r="J196" s="25">
        <f>COUNTIF('حضور وانصراف'!H199:AL199,"عارضه")</f>
        <v>0</v>
      </c>
      <c r="K196" s="25">
        <f>COUNTIF('حضور وانصراف'!I199:AQ199,"1/2عارضه")</f>
        <v>0</v>
      </c>
      <c r="L196" s="25">
        <f>COUNTIF('حضور وانصراف'!H199:AL199,"بدون اجر")</f>
        <v>0</v>
      </c>
      <c r="M196" s="25">
        <f>COUNTIF('حضور وانصراف'!H199:AL199,"1/2بدون")</f>
        <v>0</v>
      </c>
      <c r="N196" s="25">
        <f>COUNTIF('حضور وانصراف'!H199:AL199,"إذن 1")</f>
        <v>0</v>
      </c>
      <c r="O196" s="25">
        <f>COUNTIF('حضور وانصراف'!H199:AL199,"إذن 2")</f>
        <v>0</v>
      </c>
      <c r="P196" s="25">
        <f>COUNTIF('حضور وانصراف'!H199:AL199,"م")</f>
        <v>0</v>
      </c>
      <c r="Q196" s="25">
        <f>COUNTIF('حضور وانصراف'!H199:AL199,"مرضى")</f>
        <v>0</v>
      </c>
      <c r="R196" s="25">
        <f t="shared" si="13"/>
        <v>0</v>
      </c>
      <c r="S196" s="25">
        <f>COUNTIF('حضور وانصراف'!H199:AL199,"&gt;0")</f>
        <v>0</v>
      </c>
      <c r="T196" s="25">
        <f>SUMIF('حضور وانصراف'!H199:AL199,"&gt;0")</f>
        <v>0</v>
      </c>
      <c r="U196" s="26">
        <f t="shared" si="14"/>
        <v>0</v>
      </c>
      <c r="V196" s="25">
        <f>COUNTIF('حضور وانصراف'!H199:AL199,"&lt;0")</f>
        <v>0</v>
      </c>
      <c r="W196" s="25">
        <f>-SUMIF('حضور وانصراف'!H199:AL199,"&lt;0")</f>
        <v>0</v>
      </c>
      <c r="X196" s="26">
        <f t="shared" si="15"/>
        <v>0</v>
      </c>
      <c r="Y196" s="88">
        <f t="shared" si="16"/>
        <v>-28</v>
      </c>
      <c r="Z196" s="27">
        <f>'حضور وانصراف'!AP199</f>
        <v>0</v>
      </c>
      <c r="AA196" s="27">
        <f>'حضور وانصراف'!AO199</f>
        <v>0</v>
      </c>
      <c r="AB196" s="27">
        <f>'حضور وانصراف'!AQ199</f>
        <v>0</v>
      </c>
      <c r="AC196" s="27">
        <f>'حضور وانصراف'!AR199</f>
        <v>0</v>
      </c>
      <c r="AD196" s="28">
        <f t="shared" si="17"/>
        <v>0</v>
      </c>
      <c r="AE196" s="27">
        <f>'حضور وانصراف'!AW199</f>
        <v>0</v>
      </c>
      <c r="AF196" s="27">
        <f>'حضور وانصراف'!AX199</f>
        <v>0</v>
      </c>
      <c r="AG196" s="27">
        <f>'حضور وانصراف'!AS199</f>
        <v>0</v>
      </c>
      <c r="AH196" s="27">
        <f>'حضور وانصراف'!AT199</f>
        <v>0</v>
      </c>
    </row>
    <row r="197" spans="1:34" ht="18.75" thickBot="1" x14ac:dyDescent="0.25">
      <c r="A197" s="24">
        <f>'حضور وانصراف'!D200</f>
        <v>185</v>
      </c>
      <c r="B197" s="24">
        <f>'حضور وانصراف'!E200</f>
        <v>0</v>
      </c>
      <c r="C197" s="24">
        <f>'حضور وانصراف'!F200</f>
        <v>0</v>
      </c>
      <c r="D197" s="24" t="str">
        <f>'حضور وانصراف'!G200</f>
        <v>عامل انتاج</v>
      </c>
      <c r="E197" s="24">
        <f>COUNTIF('حضور وانصراف'!H200:AL200,"ح")+COUNTIF('حضور وانصراف'!H200:AL200,"&lt;0")+COUNTIF('حضور وانصراف'!H200:AL200,"&gt;0")</f>
        <v>0</v>
      </c>
      <c r="F197" s="88">
        <f t="shared" si="12"/>
        <v>-28</v>
      </c>
      <c r="G197" s="25">
        <f>COUNTIF('حضور وانصراف'!H200:AL200,"غ ب")</f>
        <v>0</v>
      </c>
      <c r="H197" s="25">
        <f>COUNTIF('حضور وانصراف'!H200:AL200,"إعتيادى")</f>
        <v>0</v>
      </c>
      <c r="I197" s="25">
        <f>COUNTIF('حضور وانصراف'!I200:AQ200,"1/2إعتيادى")</f>
        <v>0</v>
      </c>
      <c r="J197" s="25">
        <f>COUNTIF('حضور وانصراف'!H200:AL200,"عارضه")</f>
        <v>0</v>
      </c>
      <c r="K197" s="25">
        <f>COUNTIF('حضور وانصراف'!I200:AQ200,"1/2عارضه")</f>
        <v>0</v>
      </c>
      <c r="L197" s="25">
        <f>COUNTIF('حضور وانصراف'!H200:AL200,"بدون اجر")</f>
        <v>0</v>
      </c>
      <c r="M197" s="25">
        <f>COUNTIF('حضور وانصراف'!H200:AL200,"1/2بدون")</f>
        <v>0</v>
      </c>
      <c r="N197" s="25">
        <f>COUNTIF('حضور وانصراف'!H200:AL200,"إذن 1")</f>
        <v>0</v>
      </c>
      <c r="O197" s="25">
        <f>COUNTIF('حضور وانصراف'!H200:AL200,"إذن 2")</f>
        <v>0</v>
      </c>
      <c r="P197" s="25">
        <f>COUNTIF('حضور وانصراف'!H200:AL200,"م")</f>
        <v>0</v>
      </c>
      <c r="Q197" s="25">
        <f>COUNTIF('حضور وانصراف'!H200:AL200,"مرضى")</f>
        <v>0</v>
      </c>
      <c r="R197" s="25">
        <f t="shared" si="13"/>
        <v>0</v>
      </c>
      <c r="S197" s="25">
        <f>COUNTIF('حضور وانصراف'!H200:AL200,"&gt;0")</f>
        <v>0</v>
      </c>
      <c r="T197" s="25">
        <f>SUMIF('حضور وانصراف'!H200:AL200,"&gt;0")</f>
        <v>0</v>
      </c>
      <c r="U197" s="26">
        <f t="shared" si="14"/>
        <v>0</v>
      </c>
      <c r="V197" s="25">
        <f>COUNTIF('حضور وانصراف'!H200:AL200,"&lt;0")</f>
        <v>0</v>
      </c>
      <c r="W197" s="25">
        <f>-SUMIF('حضور وانصراف'!H200:AL200,"&lt;0")</f>
        <v>0</v>
      </c>
      <c r="X197" s="26">
        <f t="shared" si="15"/>
        <v>0</v>
      </c>
      <c r="Y197" s="88">
        <f t="shared" si="16"/>
        <v>-28</v>
      </c>
      <c r="Z197" s="27">
        <f>'حضور وانصراف'!AP200</f>
        <v>0</v>
      </c>
      <c r="AA197" s="27">
        <f>'حضور وانصراف'!AO200</f>
        <v>0</v>
      </c>
      <c r="AB197" s="27">
        <f>'حضور وانصراف'!AQ200</f>
        <v>0</v>
      </c>
      <c r="AC197" s="27">
        <f>'حضور وانصراف'!AR200</f>
        <v>0</v>
      </c>
      <c r="AD197" s="28">
        <f t="shared" si="17"/>
        <v>0</v>
      </c>
      <c r="AE197" s="27">
        <f>'حضور وانصراف'!AW200</f>
        <v>0</v>
      </c>
      <c r="AF197" s="27">
        <f>'حضور وانصراف'!AX200</f>
        <v>0</v>
      </c>
      <c r="AG197" s="27">
        <f>'حضور وانصراف'!AS200</f>
        <v>0</v>
      </c>
      <c r="AH197" s="27">
        <f>'حضور وانصراف'!AT200</f>
        <v>0</v>
      </c>
    </row>
    <row r="198" spans="1:34" ht="18.75" thickBot="1" x14ac:dyDescent="0.25">
      <c r="A198" s="24">
        <f>'حضور وانصراف'!D201</f>
        <v>186</v>
      </c>
      <c r="B198" s="24">
        <f>'حضور وانصراف'!E201</f>
        <v>0</v>
      </c>
      <c r="C198" s="24">
        <f>'حضور وانصراف'!F201</f>
        <v>0</v>
      </c>
      <c r="D198" s="24" t="str">
        <f>'حضور وانصراف'!G201</f>
        <v>عامل انتاج</v>
      </c>
      <c r="E198" s="24">
        <f>COUNTIF('حضور وانصراف'!H201:AL201,"ح")+COUNTIF('حضور وانصراف'!H201:AL201,"&lt;0")+COUNTIF('حضور وانصراف'!H201:AL201,"&gt;0")</f>
        <v>0</v>
      </c>
      <c r="F198" s="88">
        <f t="shared" si="12"/>
        <v>-28</v>
      </c>
      <c r="G198" s="25">
        <f>COUNTIF('حضور وانصراف'!H201:AL201,"غ ب")</f>
        <v>0</v>
      </c>
      <c r="H198" s="25">
        <f>COUNTIF('حضور وانصراف'!H201:AL201,"إعتيادى")</f>
        <v>0</v>
      </c>
      <c r="I198" s="25">
        <f>COUNTIF('حضور وانصراف'!I201:AQ201,"1/2إعتيادى")</f>
        <v>0</v>
      </c>
      <c r="J198" s="25">
        <f>COUNTIF('حضور وانصراف'!H201:AL201,"عارضه")</f>
        <v>0</v>
      </c>
      <c r="K198" s="25">
        <f>COUNTIF('حضور وانصراف'!I201:AQ201,"1/2عارضه")</f>
        <v>0</v>
      </c>
      <c r="L198" s="25">
        <f>COUNTIF('حضور وانصراف'!H201:AL201,"بدون اجر")</f>
        <v>0</v>
      </c>
      <c r="M198" s="25">
        <f>COUNTIF('حضور وانصراف'!H201:AL201,"1/2بدون")</f>
        <v>0</v>
      </c>
      <c r="N198" s="25">
        <f>COUNTIF('حضور وانصراف'!H201:AL201,"إذن 1")</f>
        <v>0</v>
      </c>
      <c r="O198" s="25">
        <f>COUNTIF('حضور وانصراف'!H201:AL201,"إذن 2")</f>
        <v>0</v>
      </c>
      <c r="P198" s="25">
        <f>COUNTIF('حضور وانصراف'!H201:AL201,"م")</f>
        <v>0</v>
      </c>
      <c r="Q198" s="25">
        <f>COUNTIF('حضور وانصراف'!H201:AL201,"مرضى")</f>
        <v>0</v>
      </c>
      <c r="R198" s="25">
        <f t="shared" si="13"/>
        <v>0</v>
      </c>
      <c r="S198" s="25">
        <f>COUNTIF('حضور وانصراف'!H201:AL201,"&gt;0")</f>
        <v>0</v>
      </c>
      <c r="T198" s="25">
        <f>SUMIF('حضور وانصراف'!H201:AL201,"&gt;0")</f>
        <v>0</v>
      </c>
      <c r="U198" s="26">
        <f t="shared" si="14"/>
        <v>0</v>
      </c>
      <c r="V198" s="25">
        <f>COUNTIF('حضور وانصراف'!H201:AL201,"&lt;0")</f>
        <v>0</v>
      </c>
      <c r="W198" s="25">
        <f>-SUMIF('حضور وانصراف'!H201:AL201,"&lt;0")</f>
        <v>0</v>
      </c>
      <c r="X198" s="26">
        <f t="shared" si="15"/>
        <v>0</v>
      </c>
      <c r="Y198" s="88">
        <f t="shared" si="16"/>
        <v>-28</v>
      </c>
      <c r="Z198" s="27">
        <f>'حضور وانصراف'!AP201</f>
        <v>0</v>
      </c>
      <c r="AA198" s="27">
        <f>'حضور وانصراف'!AO201</f>
        <v>0</v>
      </c>
      <c r="AB198" s="27">
        <f>'حضور وانصراف'!AQ201</f>
        <v>0</v>
      </c>
      <c r="AC198" s="27">
        <f>'حضور وانصراف'!AR201</f>
        <v>0</v>
      </c>
      <c r="AD198" s="28">
        <f t="shared" si="17"/>
        <v>0</v>
      </c>
      <c r="AE198" s="27">
        <f>'حضور وانصراف'!AW201</f>
        <v>0</v>
      </c>
      <c r="AF198" s="27">
        <f>'حضور وانصراف'!AX201</f>
        <v>0</v>
      </c>
      <c r="AG198" s="27">
        <f>'حضور وانصراف'!AS201</f>
        <v>0</v>
      </c>
      <c r="AH198" s="27">
        <f>'حضور وانصراف'!AT201</f>
        <v>0</v>
      </c>
    </row>
    <row r="199" spans="1:34" ht="18.75" thickBot="1" x14ac:dyDescent="0.25">
      <c r="A199" s="24">
        <f>'حضور وانصراف'!D202</f>
        <v>187</v>
      </c>
      <c r="B199" s="24">
        <f>'حضور وانصراف'!E202</f>
        <v>0</v>
      </c>
      <c r="C199" s="24">
        <f>'حضور وانصراف'!F202</f>
        <v>0</v>
      </c>
      <c r="D199" s="24" t="str">
        <f>'حضور وانصراف'!G202</f>
        <v>عامل انتاج</v>
      </c>
      <c r="E199" s="24">
        <f>COUNTIF('حضور وانصراف'!H202:AL202,"ح")+COUNTIF('حضور وانصراف'!H202:AL202,"&lt;0")+COUNTIF('حضور وانصراف'!H202:AL202,"&gt;0")</f>
        <v>0</v>
      </c>
      <c r="F199" s="88">
        <f t="shared" si="12"/>
        <v>-28</v>
      </c>
      <c r="G199" s="25">
        <f>COUNTIF('حضور وانصراف'!H202:AL202,"غ ب")</f>
        <v>0</v>
      </c>
      <c r="H199" s="25">
        <f>COUNTIF('حضور وانصراف'!H202:AL202,"إعتيادى")</f>
        <v>0</v>
      </c>
      <c r="I199" s="25">
        <f>COUNTIF('حضور وانصراف'!I202:AQ202,"1/2إعتيادى")</f>
        <v>0</v>
      </c>
      <c r="J199" s="25">
        <f>COUNTIF('حضور وانصراف'!H202:AL202,"عارضه")</f>
        <v>0</v>
      </c>
      <c r="K199" s="25">
        <f>COUNTIF('حضور وانصراف'!I202:AQ202,"1/2عارضه")</f>
        <v>0</v>
      </c>
      <c r="L199" s="25">
        <f>COUNTIF('حضور وانصراف'!H202:AL202,"بدون اجر")</f>
        <v>0</v>
      </c>
      <c r="M199" s="25">
        <f>COUNTIF('حضور وانصراف'!H202:AL202,"1/2بدون")</f>
        <v>0</v>
      </c>
      <c r="N199" s="25">
        <f>COUNTIF('حضور وانصراف'!H202:AL202,"إذن 1")</f>
        <v>0</v>
      </c>
      <c r="O199" s="25">
        <f>COUNTIF('حضور وانصراف'!H202:AL202,"إذن 2")</f>
        <v>0</v>
      </c>
      <c r="P199" s="25">
        <f>COUNTIF('حضور وانصراف'!H202:AL202,"م")</f>
        <v>0</v>
      </c>
      <c r="Q199" s="25">
        <f>COUNTIF('حضور وانصراف'!H202:AL202,"مرضى")</f>
        <v>0</v>
      </c>
      <c r="R199" s="25">
        <f t="shared" si="13"/>
        <v>0</v>
      </c>
      <c r="S199" s="25">
        <f>COUNTIF('حضور وانصراف'!H202:AL202,"&gt;0")</f>
        <v>0</v>
      </c>
      <c r="T199" s="25">
        <f>SUMIF('حضور وانصراف'!H202:AL202,"&gt;0")</f>
        <v>0</v>
      </c>
      <c r="U199" s="26">
        <f t="shared" si="14"/>
        <v>0</v>
      </c>
      <c r="V199" s="25">
        <f>COUNTIF('حضور وانصراف'!H202:AL202,"&lt;0")</f>
        <v>0</v>
      </c>
      <c r="W199" s="25">
        <f>-SUMIF('حضور وانصراف'!H202:AL202,"&lt;0")</f>
        <v>0</v>
      </c>
      <c r="X199" s="26">
        <f t="shared" si="15"/>
        <v>0</v>
      </c>
      <c r="Y199" s="88">
        <f t="shared" si="16"/>
        <v>-28</v>
      </c>
      <c r="Z199" s="27">
        <f>'حضور وانصراف'!AP202</f>
        <v>0</v>
      </c>
      <c r="AA199" s="27">
        <f>'حضور وانصراف'!AO202</f>
        <v>0</v>
      </c>
      <c r="AB199" s="27">
        <f>'حضور وانصراف'!AQ202</f>
        <v>0</v>
      </c>
      <c r="AC199" s="27">
        <f>'حضور وانصراف'!AR202</f>
        <v>0</v>
      </c>
      <c r="AD199" s="28">
        <f t="shared" si="17"/>
        <v>0</v>
      </c>
      <c r="AE199" s="27">
        <f>'حضور وانصراف'!AW202</f>
        <v>0</v>
      </c>
      <c r="AF199" s="27">
        <f>'حضور وانصراف'!AX202</f>
        <v>0</v>
      </c>
      <c r="AG199" s="27">
        <f>'حضور وانصراف'!AS202</f>
        <v>0</v>
      </c>
      <c r="AH199" s="27">
        <f>'حضور وانصراف'!AT202</f>
        <v>0</v>
      </c>
    </row>
    <row r="200" spans="1:34" ht="18.75" thickBot="1" x14ac:dyDescent="0.25">
      <c r="A200" s="24">
        <f>'حضور وانصراف'!D203</f>
        <v>188</v>
      </c>
      <c r="B200" s="24">
        <f>'حضور وانصراف'!E203</f>
        <v>0</v>
      </c>
      <c r="C200" s="24">
        <f>'حضور وانصراف'!F203</f>
        <v>0</v>
      </c>
      <c r="D200" s="24" t="str">
        <f>'حضور وانصراف'!G203</f>
        <v>عامل انتاج</v>
      </c>
      <c r="E200" s="24">
        <f>COUNTIF('حضور وانصراف'!H203:AL203,"ح")+COUNTIF('حضور وانصراف'!H203:AL203,"&lt;0")+COUNTIF('حضور وانصراف'!H203:AL203,"&gt;0")</f>
        <v>0</v>
      </c>
      <c r="F200" s="88">
        <f t="shared" si="12"/>
        <v>-28</v>
      </c>
      <c r="G200" s="25">
        <f>COUNTIF('حضور وانصراف'!H203:AL203,"غ ب")</f>
        <v>0</v>
      </c>
      <c r="H200" s="25">
        <f>COUNTIF('حضور وانصراف'!H203:AL203,"إعتيادى")</f>
        <v>0</v>
      </c>
      <c r="I200" s="25">
        <f>COUNTIF('حضور وانصراف'!I203:AQ203,"1/2إعتيادى")</f>
        <v>0</v>
      </c>
      <c r="J200" s="25">
        <f>COUNTIF('حضور وانصراف'!H203:AL203,"عارضه")</f>
        <v>0</v>
      </c>
      <c r="K200" s="25">
        <f>COUNTIF('حضور وانصراف'!I203:AQ203,"1/2عارضه")</f>
        <v>0</v>
      </c>
      <c r="L200" s="25">
        <f>COUNTIF('حضور وانصراف'!H203:AL203,"بدون اجر")</f>
        <v>0</v>
      </c>
      <c r="M200" s="25">
        <f>COUNTIF('حضور وانصراف'!H203:AL203,"1/2بدون")</f>
        <v>0</v>
      </c>
      <c r="N200" s="25">
        <f>COUNTIF('حضور وانصراف'!H203:AL203,"إذن 1")</f>
        <v>0</v>
      </c>
      <c r="O200" s="25">
        <f>COUNTIF('حضور وانصراف'!H203:AL203,"إذن 2")</f>
        <v>0</v>
      </c>
      <c r="P200" s="25">
        <f>COUNTIF('حضور وانصراف'!H203:AL203,"م")</f>
        <v>0</v>
      </c>
      <c r="Q200" s="25">
        <f>COUNTIF('حضور وانصراف'!H203:AL203,"مرضى")</f>
        <v>0</v>
      </c>
      <c r="R200" s="25">
        <f t="shared" si="13"/>
        <v>0</v>
      </c>
      <c r="S200" s="25">
        <f>COUNTIF('حضور وانصراف'!H203:AL203,"&gt;0")</f>
        <v>0</v>
      </c>
      <c r="T200" s="25">
        <f>SUMIF('حضور وانصراف'!H203:AL203,"&gt;0")</f>
        <v>0</v>
      </c>
      <c r="U200" s="26">
        <f t="shared" si="14"/>
        <v>0</v>
      </c>
      <c r="V200" s="25">
        <f>COUNTIF('حضور وانصراف'!H203:AL203,"&lt;0")</f>
        <v>0</v>
      </c>
      <c r="W200" s="25">
        <f>-SUMIF('حضور وانصراف'!H203:AL203,"&lt;0")</f>
        <v>0</v>
      </c>
      <c r="X200" s="26">
        <f t="shared" si="15"/>
        <v>0</v>
      </c>
      <c r="Y200" s="88">
        <f t="shared" si="16"/>
        <v>-28</v>
      </c>
      <c r="Z200" s="27">
        <f>'حضور وانصراف'!AP203</f>
        <v>0</v>
      </c>
      <c r="AA200" s="27">
        <f>'حضور وانصراف'!AO203</f>
        <v>0</v>
      </c>
      <c r="AB200" s="27">
        <f>'حضور وانصراف'!AQ203</f>
        <v>0</v>
      </c>
      <c r="AC200" s="27">
        <f>'حضور وانصراف'!AR203</f>
        <v>0</v>
      </c>
      <c r="AD200" s="28">
        <f t="shared" si="17"/>
        <v>0</v>
      </c>
      <c r="AE200" s="27">
        <f>'حضور وانصراف'!AW203</f>
        <v>0</v>
      </c>
      <c r="AF200" s="27">
        <f>'حضور وانصراف'!AX203</f>
        <v>0</v>
      </c>
      <c r="AG200" s="27">
        <f>'حضور وانصراف'!AS203</f>
        <v>0</v>
      </c>
      <c r="AH200" s="27">
        <f>'حضور وانصراف'!AT203</f>
        <v>0</v>
      </c>
    </row>
    <row r="201" spans="1:34" ht="18.75" thickBot="1" x14ac:dyDescent="0.25">
      <c r="A201" s="24">
        <f>'حضور وانصراف'!D204</f>
        <v>189</v>
      </c>
      <c r="B201" s="24">
        <f>'حضور وانصراف'!E204</f>
        <v>0</v>
      </c>
      <c r="C201" s="24">
        <f>'حضور وانصراف'!F204</f>
        <v>0</v>
      </c>
      <c r="D201" s="24" t="str">
        <f>'حضور وانصراف'!G204</f>
        <v>عامل انتاج</v>
      </c>
      <c r="E201" s="24">
        <f>COUNTIF('حضور وانصراف'!H204:AL204,"ح")+COUNTIF('حضور وانصراف'!H204:AL204,"&lt;0")+COUNTIF('حضور وانصراف'!H204:AL204,"&gt;0")</f>
        <v>0</v>
      </c>
      <c r="F201" s="88">
        <f t="shared" si="12"/>
        <v>-28</v>
      </c>
      <c r="G201" s="25">
        <f>COUNTIF('حضور وانصراف'!H204:AL204,"غ ب")</f>
        <v>0</v>
      </c>
      <c r="H201" s="25">
        <f>COUNTIF('حضور وانصراف'!H204:AL204,"إعتيادى")</f>
        <v>0</v>
      </c>
      <c r="I201" s="25">
        <f>COUNTIF('حضور وانصراف'!I204:AQ204,"1/2إعتيادى")</f>
        <v>0</v>
      </c>
      <c r="J201" s="25">
        <f>COUNTIF('حضور وانصراف'!H204:AL204,"عارضه")</f>
        <v>0</v>
      </c>
      <c r="K201" s="25">
        <f>COUNTIF('حضور وانصراف'!I204:AQ204,"1/2عارضه")</f>
        <v>0</v>
      </c>
      <c r="L201" s="25">
        <f>COUNTIF('حضور وانصراف'!H204:AL204,"بدون اجر")</f>
        <v>0</v>
      </c>
      <c r="M201" s="25">
        <f>COUNTIF('حضور وانصراف'!H204:AL204,"1/2بدون")</f>
        <v>0</v>
      </c>
      <c r="N201" s="25">
        <f>COUNTIF('حضور وانصراف'!H204:AL204,"إذن 1")</f>
        <v>0</v>
      </c>
      <c r="O201" s="25">
        <f>COUNTIF('حضور وانصراف'!H204:AL204,"إذن 2")</f>
        <v>0</v>
      </c>
      <c r="P201" s="25">
        <f>COUNTIF('حضور وانصراف'!H204:AL204,"م")</f>
        <v>0</v>
      </c>
      <c r="Q201" s="25">
        <f>COUNTIF('حضور وانصراف'!H204:AL204,"مرضى")</f>
        <v>0</v>
      </c>
      <c r="R201" s="25">
        <f t="shared" si="13"/>
        <v>0</v>
      </c>
      <c r="S201" s="25">
        <f>COUNTIF('حضور وانصراف'!H204:AL204,"&gt;0")</f>
        <v>0</v>
      </c>
      <c r="T201" s="25">
        <f>SUMIF('حضور وانصراف'!H204:AL204,"&gt;0")</f>
        <v>0</v>
      </c>
      <c r="U201" s="26">
        <f t="shared" si="14"/>
        <v>0</v>
      </c>
      <c r="V201" s="25">
        <f>COUNTIF('حضور وانصراف'!H204:AL204,"&lt;0")</f>
        <v>0</v>
      </c>
      <c r="W201" s="25">
        <f>-SUMIF('حضور وانصراف'!H204:AL204,"&lt;0")</f>
        <v>0</v>
      </c>
      <c r="X201" s="26">
        <f t="shared" si="15"/>
        <v>0</v>
      </c>
      <c r="Y201" s="88">
        <f t="shared" si="16"/>
        <v>-28</v>
      </c>
      <c r="Z201" s="27">
        <f>'حضور وانصراف'!AP204</f>
        <v>0</v>
      </c>
      <c r="AA201" s="27">
        <f>'حضور وانصراف'!AO204</f>
        <v>0</v>
      </c>
      <c r="AB201" s="27">
        <f>'حضور وانصراف'!AQ204</f>
        <v>0</v>
      </c>
      <c r="AC201" s="27">
        <f>'حضور وانصراف'!AR204</f>
        <v>0</v>
      </c>
      <c r="AD201" s="28">
        <f t="shared" si="17"/>
        <v>0</v>
      </c>
      <c r="AE201" s="27">
        <f>'حضور وانصراف'!AW204</f>
        <v>0</v>
      </c>
      <c r="AF201" s="27">
        <f>'حضور وانصراف'!AX204</f>
        <v>0</v>
      </c>
      <c r="AG201" s="27">
        <f>'حضور وانصراف'!AS204</f>
        <v>0</v>
      </c>
      <c r="AH201" s="27">
        <f>'حضور وانصراف'!AT204</f>
        <v>0</v>
      </c>
    </row>
    <row r="202" spans="1:34" ht="18.75" thickBot="1" x14ac:dyDescent="0.25">
      <c r="A202" s="24">
        <f>'حضور وانصراف'!D205</f>
        <v>190</v>
      </c>
      <c r="B202" s="24">
        <f>'حضور وانصراف'!E205</f>
        <v>0</v>
      </c>
      <c r="C202" s="24">
        <f>'حضور وانصراف'!F205</f>
        <v>0</v>
      </c>
      <c r="D202" s="24" t="str">
        <f>'حضور وانصراف'!G205</f>
        <v>عامل انتاج</v>
      </c>
      <c r="E202" s="24">
        <f>COUNTIF('حضور وانصراف'!H205:AL205,"ح")+COUNTIF('حضور وانصراف'!H205:AL205,"&lt;0")+COUNTIF('حضور وانصراف'!H205:AL205,"&gt;0")</f>
        <v>0</v>
      </c>
      <c r="F202" s="88">
        <f t="shared" si="12"/>
        <v>-28</v>
      </c>
      <c r="G202" s="25">
        <f>COUNTIF('حضور وانصراف'!H205:AL205,"غ ب")</f>
        <v>0</v>
      </c>
      <c r="H202" s="25">
        <f>COUNTIF('حضور وانصراف'!H205:AL205,"إعتيادى")</f>
        <v>0</v>
      </c>
      <c r="I202" s="25">
        <f>COUNTIF('حضور وانصراف'!I205:AQ205,"1/2إعتيادى")</f>
        <v>0</v>
      </c>
      <c r="J202" s="25">
        <f>COUNTIF('حضور وانصراف'!H205:AL205,"عارضه")</f>
        <v>0</v>
      </c>
      <c r="K202" s="25">
        <f>COUNTIF('حضور وانصراف'!I205:AQ205,"1/2عارضه")</f>
        <v>0</v>
      </c>
      <c r="L202" s="25">
        <f>COUNTIF('حضور وانصراف'!H205:AL205,"بدون اجر")</f>
        <v>0</v>
      </c>
      <c r="M202" s="25">
        <f>COUNTIF('حضور وانصراف'!H205:AL205,"1/2بدون")</f>
        <v>0</v>
      </c>
      <c r="N202" s="25">
        <f>COUNTIF('حضور وانصراف'!H205:AL205,"إذن 1")</f>
        <v>0</v>
      </c>
      <c r="O202" s="25">
        <f>COUNTIF('حضور وانصراف'!H205:AL205,"إذن 2")</f>
        <v>0</v>
      </c>
      <c r="P202" s="25">
        <f>COUNTIF('حضور وانصراف'!H205:AL205,"م")</f>
        <v>0</v>
      </c>
      <c r="Q202" s="25">
        <f>COUNTIF('حضور وانصراف'!H205:AL205,"مرضى")</f>
        <v>0</v>
      </c>
      <c r="R202" s="25">
        <f t="shared" si="13"/>
        <v>0</v>
      </c>
      <c r="S202" s="25">
        <f>COUNTIF('حضور وانصراف'!H205:AL205,"&gt;0")</f>
        <v>0</v>
      </c>
      <c r="T202" s="25">
        <f>SUMIF('حضور وانصراف'!H205:AL205,"&gt;0")</f>
        <v>0</v>
      </c>
      <c r="U202" s="26">
        <f t="shared" si="14"/>
        <v>0</v>
      </c>
      <c r="V202" s="25">
        <f>COUNTIF('حضور وانصراف'!H205:AL205,"&lt;0")</f>
        <v>0</v>
      </c>
      <c r="W202" s="25">
        <f>-SUMIF('حضور وانصراف'!H205:AL205,"&lt;0")</f>
        <v>0</v>
      </c>
      <c r="X202" s="26">
        <f t="shared" si="15"/>
        <v>0</v>
      </c>
      <c r="Y202" s="88">
        <f t="shared" si="16"/>
        <v>-28</v>
      </c>
      <c r="Z202" s="27">
        <f>'حضور وانصراف'!AP205</f>
        <v>0</v>
      </c>
      <c r="AA202" s="27">
        <f>'حضور وانصراف'!AO205</f>
        <v>0</v>
      </c>
      <c r="AB202" s="27">
        <f>'حضور وانصراف'!AQ205</f>
        <v>0</v>
      </c>
      <c r="AC202" s="27">
        <f>'حضور وانصراف'!AR205</f>
        <v>0</v>
      </c>
      <c r="AD202" s="28">
        <f t="shared" si="17"/>
        <v>0</v>
      </c>
      <c r="AE202" s="27">
        <f>'حضور وانصراف'!AW205</f>
        <v>0</v>
      </c>
      <c r="AF202" s="27">
        <f>'حضور وانصراف'!AX205</f>
        <v>0</v>
      </c>
      <c r="AG202" s="27">
        <f>'حضور وانصراف'!AS205</f>
        <v>0</v>
      </c>
      <c r="AH202" s="27">
        <f>'حضور وانصراف'!AT205</f>
        <v>0</v>
      </c>
    </row>
    <row r="203" spans="1:34" ht="18.75" thickBot="1" x14ac:dyDescent="0.25">
      <c r="A203" s="24">
        <f>'حضور وانصراف'!D206</f>
        <v>191</v>
      </c>
      <c r="B203" s="24">
        <f>'حضور وانصراف'!E206</f>
        <v>0</v>
      </c>
      <c r="C203" s="24">
        <f>'حضور وانصراف'!F206</f>
        <v>0</v>
      </c>
      <c r="D203" s="24" t="str">
        <f>'حضور وانصراف'!G206</f>
        <v>عامل انتاج</v>
      </c>
      <c r="E203" s="24">
        <f>COUNTIF('حضور وانصراف'!H206:AL206,"ح")+COUNTIF('حضور وانصراف'!H206:AL206,"&lt;0")+COUNTIF('حضور وانصراف'!H206:AL206,"&gt;0")</f>
        <v>0</v>
      </c>
      <c r="F203" s="88">
        <f t="shared" si="12"/>
        <v>-28</v>
      </c>
      <c r="G203" s="25">
        <f>COUNTIF('حضور وانصراف'!H206:AL206,"غ ب")</f>
        <v>0</v>
      </c>
      <c r="H203" s="25">
        <f>COUNTIF('حضور وانصراف'!H206:AL206,"إعتيادى")</f>
        <v>0</v>
      </c>
      <c r="I203" s="25">
        <f>COUNTIF('حضور وانصراف'!I206:AQ206,"1/2إعتيادى")</f>
        <v>0</v>
      </c>
      <c r="J203" s="25">
        <f>COUNTIF('حضور وانصراف'!H206:AL206,"عارضه")</f>
        <v>0</v>
      </c>
      <c r="K203" s="25">
        <f>COUNTIF('حضور وانصراف'!I206:AQ206,"1/2عارضه")</f>
        <v>0</v>
      </c>
      <c r="L203" s="25">
        <f>COUNTIF('حضور وانصراف'!H206:AL206,"بدون اجر")</f>
        <v>0</v>
      </c>
      <c r="M203" s="25">
        <f>COUNTIF('حضور وانصراف'!H206:AL206,"1/2بدون")</f>
        <v>0</v>
      </c>
      <c r="N203" s="25">
        <f>COUNTIF('حضور وانصراف'!H206:AL206,"إذن 1")</f>
        <v>0</v>
      </c>
      <c r="O203" s="25">
        <f>COUNTIF('حضور وانصراف'!H206:AL206,"إذن 2")</f>
        <v>0</v>
      </c>
      <c r="P203" s="25">
        <f>COUNTIF('حضور وانصراف'!H206:AL206,"م")</f>
        <v>0</v>
      </c>
      <c r="Q203" s="25">
        <f>COUNTIF('حضور وانصراف'!H206:AL206,"مرضى")</f>
        <v>0</v>
      </c>
      <c r="R203" s="25">
        <f t="shared" si="13"/>
        <v>0</v>
      </c>
      <c r="S203" s="25">
        <f>COUNTIF('حضور وانصراف'!H206:AL206,"&gt;0")</f>
        <v>0</v>
      </c>
      <c r="T203" s="25">
        <f>SUMIF('حضور وانصراف'!H206:AL206,"&gt;0")</f>
        <v>0</v>
      </c>
      <c r="U203" s="26">
        <f t="shared" si="14"/>
        <v>0</v>
      </c>
      <c r="V203" s="25">
        <f>COUNTIF('حضور وانصراف'!H206:AL206,"&lt;0")</f>
        <v>0</v>
      </c>
      <c r="W203" s="25">
        <f>-SUMIF('حضور وانصراف'!H206:AL206,"&lt;0")</f>
        <v>0</v>
      </c>
      <c r="X203" s="26">
        <f t="shared" si="15"/>
        <v>0</v>
      </c>
      <c r="Y203" s="88">
        <f t="shared" si="16"/>
        <v>-28</v>
      </c>
      <c r="Z203" s="27">
        <f>'حضور وانصراف'!AP206</f>
        <v>0</v>
      </c>
      <c r="AA203" s="27">
        <f>'حضور وانصراف'!AO206</f>
        <v>0</v>
      </c>
      <c r="AB203" s="27">
        <f>'حضور وانصراف'!AQ206</f>
        <v>0</v>
      </c>
      <c r="AC203" s="27">
        <f>'حضور وانصراف'!AR206</f>
        <v>0</v>
      </c>
      <c r="AD203" s="28">
        <f t="shared" si="17"/>
        <v>0</v>
      </c>
      <c r="AE203" s="27">
        <f>'حضور وانصراف'!AW206</f>
        <v>0</v>
      </c>
      <c r="AF203" s="27">
        <f>'حضور وانصراف'!AX206</f>
        <v>0</v>
      </c>
      <c r="AG203" s="27">
        <f>'حضور وانصراف'!AS206</f>
        <v>0</v>
      </c>
      <c r="AH203" s="27">
        <f>'حضور وانصراف'!AT206</f>
        <v>0</v>
      </c>
    </row>
    <row r="204" spans="1:34" ht="18.75" thickBot="1" x14ac:dyDescent="0.25">
      <c r="A204" s="24">
        <f>'حضور وانصراف'!D207</f>
        <v>192</v>
      </c>
      <c r="B204" s="24">
        <f>'حضور وانصراف'!E207</f>
        <v>0</v>
      </c>
      <c r="C204" s="24">
        <f>'حضور وانصراف'!F207</f>
        <v>0</v>
      </c>
      <c r="D204" s="24" t="str">
        <f>'حضور وانصراف'!G207</f>
        <v>عامل انتاج</v>
      </c>
      <c r="E204" s="24">
        <f>COUNTIF('حضور وانصراف'!H207:AL207,"ح")+COUNTIF('حضور وانصراف'!H207:AL207,"&lt;0")+COUNTIF('حضور وانصراف'!H207:AL207,"&gt;0")</f>
        <v>0</v>
      </c>
      <c r="F204" s="88">
        <f t="shared" si="12"/>
        <v>-28</v>
      </c>
      <c r="G204" s="25">
        <f>COUNTIF('حضور وانصراف'!H207:AL207,"غ ب")</f>
        <v>0</v>
      </c>
      <c r="H204" s="25">
        <f>COUNTIF('حضور وانصراف'!H207:AL207,"إعتيادى")</f>
        <v>0</v>
      </c>
      <c r="I204" s="25">
        <f>COUNTIF('حضور وانصراف'!I207:AQ207,"1/2إعتيادى")</f>
        <v>0</v>
      </c>
      <c r="J204" s="25">
        <f>COUNTIF('حضور وانصراف'!H207:AL207,"عارضه")</f>
        <v>0</v>
      </c>
      <c r="K204" s="25">
        <f>COUNTIF('حضور وانصراف'!I207:AQ207,"1/2عارضه")</f>
        <v>0</v>
      </c>
      <c r="L204" s="25">
        <f>COUNTIF('حضور وانصراف'!H207:AL207,"بدون اجر")</f>
        <v>0</v>
      </c>
      <c r="M204" s="25">
        <f>COUNTIF('حضور وانصراف'!H207:AL207,"1/2بدون")</f>
        <v>0</v>
      </c>
      <c r="N204" s="25">
        <f>COUNTIF('حضور وانصراف'!H207:AL207,"إذن 1")</f>
        <v>0</v>
      </c>
      <c r="O204" s="25">
        <f>COUNTIF('حضور وانصراف'!H207:AL207,"إذن 2")</f>
        <v>0</v>
      </c>
      <c r="P204" s="25">
        <f>COUNTIF('حضور وانصراف'!H207:AL207,"م")</f>
        <v>0</v>
      </c>
      <c r="Q204" s="25">
        <f>COUNTIF('حضور وانصراف'!H207:AL207,"مرضى")</f>
        <v>0</v>
      </c>
      <c r="R204" s="25">
        <f t="shared" si="13"/>
        <v>0</v>
      </c>
      <c r="S204" s="25">
        <f>COUNTIF('حضور وانصراف'!H207:AL207,"&gt;0")</f>
        <v>0</v>
      </c>
      <c r="T204" s="25">
        <f>SUMIF('حضور وانصراف'!H207:AL207,"&gt;0")</f>
        <v>0</v>
      </c>
      <c r="U204" s="26">
        <f t="shared" si="14"/>
        <v>0</v>
      </c>
      <c r="V204" s="25">
        <f>COUNTIF('حضور وانصراف'!H207:AL207,"&lt;0")</f>
        <v>0</v>
      </c>
      <c r="W204" s="25">
        <f>-SUMIF('حضور وانصراف'!H207:AL207,"&lt;0")</f>
        <v>0</v>
      </c>
      <c r="X204" s="26">
        <f t="shared" si="15"/>
        <v>0</v>
      </c>
      <c r="Y204" s="88">
        <f t="shared" si="16"/>
        <v>-28</v>
      </c>
      <c r="Z204" s="27">
        <f>'حضور وانصراف'!AP207</f>
        <v>0</v>
      </c>
      <c r="AA204" s="27">
        <f>'حضور وانصراف'!AO207</f>
        <v>0</v>
      </c>
      <c r="AB204" s="27">
        <f>'حضور وانصراف'!AQ207</f>
        <v>0</v>
      </c>
      <c r="AC204" s="27">
        <f>'حضور وانصراف'!AR207</f>
        <v>0</v>
      </c>
      <c r="AD204" s="28">
        <f t="shared" si="17"/>
        <v>0</v>
      </c>
      <c r="AE204" s="27">
        <f>'حضور وانصراف'!AW207</f>
        <v>0</v>
      </c>
      <c r="AF204" s="27">
        <f>'حضور وانصراف'!AX207</f>
        <v>0</v>
      </c>
      <c r="AG204" s="27">
        <f>'حضور وانصراف'!AS207</f>
        <v>0</v>
      </c>
      <c r="AH204" s="27">
        <f>'حضور وانصراف'!AT207</f>
        <v>0</v>
      </c>
    </row>
    <row r="205" spans="1:34" ht="18.75" thickBot="1" x14ac:dyDescent="0.25">
      <c r="A205" s="24">
        <f>'حضور وانصراف'!D208</f>
        <v>193</v>
      </c>
      <c r="B205" s="24">
        <f>'حضور وانصراف'!E208</f>
        <v>0</v>
      </c>
      <c r="C205" s="24">
        <f>'حضور وانصراف'!F208</f>
        <v>0</v>
      </c>
      <c r="D205" s="24" t="str">
        <f>'حضور وانصراف'!G208</f>
        <v>عامل انتاج</v>
      </c>
      <c r="E205" s="24">
        <f>COUNTIF('حضور وانصراف'!H208:AL208,"ح")+COUNTIF('حضور وانصراف'!H208:AL208,"&lt;0")+COUNTIF('حضور وانصراف'!H208:AL208,"&gt;0")</f>
        <v>0</v>
      </c>
      <c r="F205" s="88">
        <f t="shared" si="12"/>
        <v>-28</v>
      </c>
      <c r="G205" s="25">
        <f>COUNTIF('حضور وانصراف'!H208:AL208,"غ ب")</f>
        <v>0</v>
      </c>
      <c r="H205" s="25">
        <f>COUNTIF('حضور وانصراف'!H208:AL208,"إعتيادى")</f>
        <v>0</v>
      </c>
      <c r="I205" s="25">
        <f>COUNTIF('حضور وانصراف'!I208:AQ208,"1/2إعتيادى")</f>
        <v>0</v>
      </c>
      <c r="J205" s="25">
        <f>COUNTIF('حضور وانصراف'!H208:AL208,"عارضه")</f>
        <v>0</v>
      </c>
      <c r="K205" s="25">
        <f>COUNTIF('حضور وانصراف'!I208:AQ208,"1/2عارضه")</f>
        <v>0</v>
      </c>
      <c r="L205" s="25">
        <f>COUNTIF('حضور وانصراف'!H208:AL208,"بدون اجر")</f>
        <v>0</v>
      </c>
      <c r="M205" s="25">
        <f>COUNTIF('حضور وانصراف'!H208:AL208,"1/2بدون")</f>
        <v>0</v>
      </c>
      <c r="N205" s="25">
        <f>COUNTIF('حضور وانصراف'!H208:AL208,"إذن 1")</f>
        <v>0</v>
      </c>
      <c r="O205" s="25">
        <f>COUNTIF('حضور وانصراف'!H208:AL208,"إذن 2")</f>
        <v>0</v>
      </c>
      <c r="P205" s="25">
        <f>COUNTIF('حضور وانصراف'!H208:AL208,"م")</f>
        <v>0</v>
      </c>
      <c r="Q205" s="25">
        <f>COUNTIF('حضور وانصراف'!H208:AL208,"مرضى")</f>
        <v>0</v>
      </c>
      <c r="R205" s="25">
        <f t="shared" si="13"/>
        <v>0</v>
      </c>
      <c r="S205" s="25">
        <f>COUNTIF('حضور وانصراف'!H208:AL208,"&gt;0")</f>
        <v>0</v>
      </c>
      <c r="T205" s="25">
        <f>SUMIF('حضور وانصراف'!H208:AL208,"&gt;0")</f>
        <v>0</v>
      </c>
      <c r="U205" s="26">
        <f t="shared" si="14"/>
        <v>0</v>
      </c>
      <c r="V205" s="25">
        <f>COUNTIF('حضور وانصراف'!H208:AL208,"&lt;0")</f>
        <v>0</v>
      </c>
      <c r="W205" s="25">
        <f>-SUMIF('حضور وانصراف'!H208:AL208,"&lt;0")</f>
        <v>0</v>
      </c>
      <c r="X205" s="26">
        <f t="shared" si="15"/>
        <v>0</v>
      </c>
      <c r="Y205" s="88">
        <f t="shared" si="16"/>
        <v>-28</v>
      </c>
      <c r="Z205" s="27">
        <f>'حضور وانصراف'!AP208</f>
        <v>0</v>
      </c>
      <c r="AA205" s="27">
        <f>'حضور وانصراف'!AO208</f>
        <v>0</v>
      </c>
      <c r="AB205" s="27">
        <f>'حضور وانصراف'!AQ208</f>
        <v>0</v>
      </c>
      <c r="AC205" s="27">
        <f>'حضور وانصراف'!AR208</f>
        <v>0</v>
      </c>
      <c r="AD205" s="28">
        <f t="shared" si="17"/>
        <v>0</v>
      </c>
      <c r="AE205" s="27">
        <f>'حضور وانصراف'!AW208</f>
        <v>0</v>
      </c>
      <c r="AF205" s="27">
        <f>'حضور وانصراف'!AX208</f>
        <v>0</v>
      </c>
      <c r="AG205" s="27">
        <f>'حضور وانصراف'!AS208</f>
        <v>0</v>
      </c>
      <c r="AH205" s="27">
        <f>'حضور وانصراف'!AT208</f>
        <v>0</v>
      </c>
    </row>
    <row r="206" spans="1:34" ht="18.75" thickBot="1" x14ac:dyDescent="0.25">
      <c r="A206" s="24">
        <f>'حضور وانصراف'!D209</f>
        <v>194</v>
      </c>
      <c r="B206" s="24">
        <f>'حضور وانصراف'!E209</f>
        <v>0</v>
      </c>
      <c r="C206" s="24">
        <f>'حضور وانصراف'!F209</f>
        <v>0</v>
      </c>
      <c r="D206" s="24" t="str">
        <f>'حضور وانصراف'!G209</f>
        <v>عامل انتاج</v>
      </c>
      <c r="E206" s="24">
        <f>COUNTIF('حضور وانصراف'!H209:AL209,"ح")+COUNTIF('حضور وانصراف'!H209:AL209,"&lt;0")+COUNTIF('حضور وانصراف'!H209:AL209,"&gt;0")</f>
        <v>0</v>
      </c>
      <c r="F206" s="88">
        <f t="shared" ref="F206:F269" si="18">E206+R206-28</f>
        <v>-28</v>
      </c>
      <c r="G206" s="25">
        <f>COUNTIF('حضور وانصراف'!H209:AL209,"غ ب")</f>
        <v>0</v>
      </c>
      <c r="H206" s="25">
        <f>COUNTIF('حضور وانصراف'!H209:AL209,"إعتيادى")</f>
        <v>0</v>
      </c>
      <c r="I206" s="25">
        <f>COUNTIF('حضور وانصراف'!I209:AQ209,"1/2إعتيادى")</f>
        <v>0</v>
      </c>
      <c r="J206" s="25">
        <f>COUNTIF('حضور وانصراف'!H209:AL209,"عارضه")</f>
        <v>0</v>
      </c>
      <c r="K206" s="25">
        <f>COUNTIF('حضور وانصراف'!I209:AQ209,"1/2عارضه")</f>
        <v>0</v>
      </c>
      <c r="L206" s="25">
        <f>COUNTIF('حضور وانصراف'!H209:AL209,"بدون اجر")</f>
        <v>0</v>
      </c>
      <c r="M206" s="25">
        <f>COUNTIF('حضور وانصراف'!H209:AL209,"1/2بدون")</f>
        <v>0</v>
      </c>
      <c r="N206" s="25">
        <f>COUNTIF('حضور وانصراف'!H209:AL209,"إذن 1")</f>
        <v>0</v>
      </c>
      <c r="O206" s="25">
        <f>COUNTIF('حضور وانصراف'!H209:AL209,"إذن 2")</f>
        <v>0</v>
      </c>
      <c r="P206" s="25">
        <f>COUNTIF('حضور وانصراف'!H209:AL209,"م")</f>
        <v>0</v>
      </c>
      <c r="Q206" s="25">
        <f>COUNTIF('حضور وانصراف'!H209:AL209,"مرضى")</f>
        <v>0</v>
      </c>
      <c r="R206" s="25">
        <f t="shared" ref="R206:R269" si="19">E206/6</f>
        <v>0</v>
      </c>
      <c r="S206" s="25">
        <f>COUNTIF('حضور وانصراف'!H209:AL209,"&gt;0")</f>
        <v>0</v>
      </c>
      <c r="T206" s="25">
        <f>SUMIF('حضور وانصراف'!H209:AL209,"&gt;0")</f>
        <v>0</v>
      </c>
      <c r="U206" s="26">
        <f t="shared" ref="U206:U269" si="20">ABS(T206/480)</f>
        <v>0</v>
      </c>
      <c r="V206" s="25">
        <f>COUNTIF('حضور وانصراف'!H209:AL209,"&lt;0")</f>
        <v>0</v>
      </c>
      <c r="W206" s="25">
        <f>-SUMIF('حضور وانصراف'!H209:AL209,"&lt;0")</f>
        <v>0</v>
      </c>
      <c r="X206" s="26">
        <f t="shared" ref="X206:X269" si="21">ABS(W206/480)</f>
        <v>0</v>
      </c>
      <c r="Y206" s="88">
        <f t="shared" ref="Y206:Y269" si="22">F206+(G206*2)+L206+(M206/2)</f>
        <v>-28</v>
      </c>
      <c r="Z206" s="27">
        <f>'حضور وانصراف'!AP209</f>
        <v>0</v>
      </c>
      <c r="AA206" s="27">
        <f>'حضور وانصراف'!AO209</f>
        <v>0</v>
      </c>
      <c r="AB206" s="27">
        <f>'حضور وانصراف'!AQ209</f>
        <v>0</v>
      </c>
      <c r="AC206" s="27">
        <f>'حضور وانصراف'!AR209</f>
        <v>0</v>
      </c>
      <c r="AD206" s="28">
        <f t="shared" ref="AD206:AD269" si="23">E206+U206+R206</f>
        <v>0</v>
      </c>
      <c r="AE206" s="27">
        <f>'حضور وانصراف'!AW209</f>
        <v>0</v>
      </c>
      <c r="AF206" s="27">
        <f>'حضور وانصراف'!AX209</f>
        <v>0</v>
      </c>
      <c r="AG206" s="27">
        <f>'حضور وانصراف'!AS209</f>
        <v>0</v>
      </c>
      <c r="AH206" s="27">
        <f>'حضور وانصراف'!AT209</f>
        <v>0</v>
      </c>
    </row>
    <row r="207" spans="1:34" ht="18.75" thickBot="1" x14ac:dyDescent="0.25">
      <c r="A207" s="24">
        <f>'حضور وانصراف'!D210</f>
        <v>195</v>
      </c>
      <c r="B207" s="24">
        <f>'حضور وانصراف'!E210</f>
        <v>0</v>
      </c>
      <c r="C207" s="24">
        <f>'حضور وانصراف'!F210</f>
        <v>0</v>
      </c>
      <c r="D207" s="24" t="str">
        <f>'حضور وانصراف'!G210</f>
        <v>عامل انتاج</v>
      </c>
      <c r="E207" s="24">
        <f>COUNTIF('حضور وانصراف'!H210:AL210,"ح")+COUNTIF('حضور وانصراف'!H210:AL210,"&lt;0")+COUNTIF('حضور وانصراف'!H210:AL210,"&gt;0")</f>
        <v>0</v>
      </c>
      <c r="F207" s="88">
        <f t="shared" si="18"/>
        <v>-28</v>
      </c>
      <c r="G207" s="25">
        <f>COUNTIF('حضور وانصراف'!H210:AL210,"غ ب")</f>
        <v>0</v>
      </c>
      <c r="H207" s="25">
        <f>COUNTIF('حضور وانصراف'!H210:AL210,"إعتيادى")</f>
        <v>0</v>
      </c>
      <c r="I207" s="25">
        <f>COUNTIF('حضور وانصراف'!I210:AQ210,"1/2إعتيادى")</f>
        <v>0</v>
      </c>
      <c r="J207" s="25">
        <f>COUNTIF('حضور وانصراف'!H210:AL210,"عارضه")</f>
        <v>0</v>
      </c>
      <c r="K207" s="25">
        <f>COUNTIF('حضور وانصراف'!I210:AQ210,"1/2عارضه")</f>
        <v>0</v>
      </c>
      <c r="L207" s="25">
        <f>COUNTIF('حضور وانصراف'!H210:AL210,"بدون اجر")</f>
        <v>0</v>
      </c>
      <c r="M207" s="25">
        <f>COUNTIF('حضور وانصراف'!H210:AL210,"1/2بدون")</f>
        <v>0</v>
      </c>
      <c r="N207" s="25">
        <f>COUNTIF('حضور وانصراف'!H210:AL210,"إذن 1")</f>
        <v>0</v>
      </c>
      <c r="O207" s="25">
        <f>COUNTIF('حضور وانصراف'!H210:AL210,"إذن 2")</f>
        <v>0</v>
      </c>
      <c r="P207" s="25">
        <f>COUNTIF('حضور وانصراف'!H210:AL210,"م")</f>
        <v>0</v>
      </c>
      <c r="Q207" s="25">
        <f>COUNTIF('حضور وانصراف'!H210:AL210,"مرضى")</f>
        <v>0</v>
      </c>
      <c r="R207" s="25">
        <f t="shared" si="19"/>
        <v>0</v>
      </c>
      <c r="S207" s="25">
        <f>COUNTIF('حضور وانصراف'!H210:AL210,"&gt;0")</f>
        <v>0</v>
      </c>
      <c r="T207" s="25">
        <f>SUMIF('حضور وانصراف'!H210:AL210,"&gt;0")</f>
        <v>0</v>
      </c>
      <c r="U207" s="26">
        <f t="shared" si="20"/>
        <v>0</v>
      </c>
      <c r="V207" s="25">
        <f>COUNTIF('حضور وانصراف'!H210:AL210,"&lt;0")</f>
        <v>0</v>
      </c>
      <c r="W207" s="25">
        <f>-SUMIF('حضور وانصراف'!H210:AL210,"&lt;0")</f>
        <v>0</v>
      </c>
      <c r="X207" s="26">
        <f t="shared" si="21"/>
        <v>0</v>
      </c>
      <c r="Y207" s="88">
        <f t="shared" si="22"/>
        <v>-28</v>
      </c>
      <c r="Z207" s="27">
        <f>'حضور وانصراف'!AP210</f>
        <v>0</v>
      </c>
      <c r="AA207" s="27">
        <f>'حضور وانصراف'!AO210</f>
        <v>0</v>
      </c>
      <c r="AB207" s="27">
        <f>'حضور وانصراف'!AQ210</f>
        <v>0</v>
      </c>
      <c r="AC207" s="27">
        <f>'حضور وانصراف'!AR210</f>
        <v>0</v>
      </c>
      <c r="AD207" s="28">
        <f t="shared" si="23"/>
        <v>0</v>
      </c>
      <c r="AE207" s="27">
        <f>'حضور وانصراف'!AW210</f>
        <v>0</v>
      </c>
      <c r="AF207" s="27">
        <f>'حضور وانصراف'!AX210</f>
        <v>0</v>
      </c>
      <c r="AG207" s="27">
        <f>'حضور وانصراف'!AS210</f>
        <v>0</v>
      </c>
      <c r="AH207" s="27">
        <f>'حضور وانصراف'!AT210</f>
        <v>0</v>
      </c>
    </row>
    <row r="208" spans="1:34" ht="18.75" thickBot="1" x14ac:dyDescent="0.25">
      <c r="A208" s="24">
        <f>'حضور وانصراف'!D211</f>
        <v>196</v>
      </c>
      <c r="B208" s="24">
        <f>'حضور وانصراف'!E211</f>
        <v>0</v>
      </c>
      <c r="C208" s="24">
        <f>'حضور وانصراف'!F211</f>
        <v>0</v>
      </c>
      <c r="D208" s="24" t="str">
        <f>'حضور وانصراف'!G211</f>
        <v>عامل انتاج</v>
      </c>
      <c r="E208" s="24">
        <f>COUNTIF('حضور وانصراف'!H211:AL211,"ح")+COUNTIF('حضور وانصراف'!H211:AL211,"&lt;0")+COUNTIF('حضور وانصراف'!H211:AL211,"&gt;0")</f>
        <v>0</v>
      </c>
      <c r="F208" s="88">
        <f t="shared" si="18"/>
        <v>-28</v>
      </c>
      <c r="G208" s="25">
        <f>COUNTIF('حضور وانصراف'!H211:AL211,"غ ب")</f>
        <v>0</v>
      </c>
      <c r="H208" s="25">
        <f>COUNTIF('حضور وانصراف'!H211:AL211,"إعتيادى")</f>
        <v>0</v>
      </c>
      <c r="I208" s="25">
        <f>COUNTIF('حضور وانصراف'!I211:AQ211,"1/2إعتيادى")</f>
        <v>0</v>
      </c>
      <c r="J208" s="25">
        <f>COUNTIF('حضور وانصراف'!H211:AL211,"عارضه")</f>
        <v>0</v>
      </c>
      <c r="K208" s="25">
        <f>COUNTIF('حضور وانصراف'!I211:AQ211,"1/2عارضه")</f>
        <v>0</v>
      </c>
      <c r="L208" s="25">
        <f>COUNTIF('حضور وانصراف'!H211:AL211,"بدون اجر")</f>
        <v>0</v>
      </c>
      <c r="M208" s="25">
        <f>COUNTIF('حضور وانصراف'!H211:AL211,"1/2بدون")</f>
        <v>0</v>
      </c>
      <c r="N208" s="25">
        <f>COUNTIF('حضور وانصراف'!H211:AL211,"إذن 1")</f>
        <v>0</v>
      </c>
      <c r="O208" s="25">
        <f>COUNTIF('حضور وانصراف'!H211:AL211,"إذن 2")</f>
        <v>0</v>
      </c>
      <c r="P208" s="25">
        <f>COUNTIF('حضور وانصراف'!H211:AL211,"م")</f>
        <v>0</v>
      </c>
      <c r="Q208" s="25">
        <f>COUNTIF('حضور وانصراف'!H211:AL211,"مرضى")</f>
        <v>0</v>
      </c>
      <c r="R208" s="25">
        <f t="shared" si="19"/>
        <v>0</v>
      </c>
      <c r="S208" s="25">
        <f>COUNTIF('حضور وانصراف'!H211:AL211,"&gt;0")</f>
        <v>0</v>
      </c>
      <c r="T208" s="25">
        <f>SUMIF('حضور وانصراف'!H211:AL211,"&gt;0")</f>
        <v>0</v>
      </c>
      <c r="U208" s="26">
        <f t="shared" si="20"/>
        <v>0</v>
      </c>
      <c r="V208" s="25">
        <f>COUNTIF('حضور وانصراف'!H211:AL211,"&lt;0")</f>
        <v>0</v>
      </c>
      <c r="W208" s="25">
        <f>-SUMIF('حضور وانصراف'!H211:AL211,"&lt;0")</f>
        <v>0</v>
      </c>
      <c r="X208" s="26">
        <f t="shared" si="21"/>
        <v>0</v>
      </c>
      <c r="Y208" s="88">
        <f t="shared" si="22"/>
        <v>-28</v>
      </c>
      <c r="Z208" s="27">
        <f>'حضور وانصراف'!AP211</f>
        <v>0</v>
      </c>
      <c r="AA208" s="27">
        <f>'حضور وانصراف'!AO211</f>
        <v>0</v>
      </c>
      <c r="AB208" s="27">
        <f>'حضور وانصراف'!AQ211</f>
        <v>0</v>
      </c>
      <c r="AC208" s="27">
        <f>'حضور وانصراف'!AR211</f>
        <v>0</v>
      </c>
      <c r="AD208" s="28">
        <f t="shared" si="23"/>
        <v>0</v>
      </c>
      <c r="AE208" s="27">
        <f>'حضور وانصراف'!AW211</f>
        <v>0</v>
      </c>
      <c r="AF208" s="27">
        <f>'حضور وانصراف'!AX211</f>
        <v>0</v>
      </c>
      <c r="AG208" s="27">
        <f>'حضور وانصراف'!AS211</f>
        <v>0</v>
      </c>
      <c r="AH208" s="27">
        <f>'حضور وانصراف'!AT211</f>
        <v>0</v>
      </c>
    </row>
    <row r="209" spans="1:34" ht="18.75" thickBot="1" x14ac:dyDescent="0.25">
      <c r="A209" s="24">
        <f>'حضور وانصراف'!D212</f>
        <v>197</v>
      </c>
      <c r="B209" s="24">
        <f>'حضور وانصراف'!E212</f>
        <v>0</v>
      </c>
      <c r="C209" s="24">
        <f>'حضور وانصراف'!F212</f>
        <v>0</v>
      </c>
      <c r="D209" s="24" t="str">
        <f>'حضور وانصراف'!G212</f>
        <v>عامل انتاج</v>
      </c>
      <c r="E209" s="24">
        <f>COUNTIF('حضور وانصراف'!H212:AL212,"ح")+COUNTIF('حضور وانصراف'!H212:AL212,"&lt;0")+COUNTIF('حضور وانصراف'!H212:AL212,"&gt;0")</f>
        <v>0</v>
      </c>
      <c r="F209" s="88">
        <f t="shared" si="18"/>
        <v>-28</v>
      </c>
      <c r="G209" s="25">
        <f>COUNTIF('حضور وانصراف'!H212:AL212,"غ ب")</f>
        <v>0</v>
      </c>
      <c r="H209" s="25">
        <f>COUNTIF('حضور وانصراف'!H212:AL212,"إعتيادى")</f>
        <v>0</v>
      </c>
      <c r="I209" s="25">
        <f>COUNTIF('حضور وانصراف'!I212:AQ212,"1/2إعتيادى")</f>
        <v>0</v>
      </c>
      <c r="J209" s="25">
        <f>COUNTIF('حضور وانصراف'!H212:AL212,"عارضه")</f>
        <v>0</v>
      </c>
      <c r="K209" s="25">
        <f>COUNTIF('حضور وانصراف'!I212:AQ212,"1/2عارضه")</f>
        <v>0</v>
      </c>
      <c r="L209" s="25">
        <f>COUNTIF('حضور وانصراف'!H212:AL212,"بدون اجر")</f>
        <v>0</v>
      </c>
      <c r="M209" s="25">
        <f>COUNTIF('حضور وانصراف'!H212:AL212,"1/2بدون")</f>
        <v>0</v>
      </c>
      <c r="N209" s="25">
        <f>COUNTIF('حضور وانصراف'!H212:AL212,"إذن 1")</f>
        <v>0</v>
      </c>
      <c r="O209" s="25">
        <f>COUNTIF('حضور وانصراف'!H212:AL212,"إذن 2")</f>
        <v>0</v>
      </c>
      <c r="P209" s="25">
        <f>COUNTIF('حضور وانصراف'!H212:AL212,"م")</f>
        <v>0</v>
      </c>
      <c r="Q209" s="25">
        <f>COUNTIF('حضور وانصراف'!H212:AL212,"مرضى")</f>
        <v>0</v>
      </c>
      <c r="R209" s="25">
        <f t="shared" si="19"/>
        <v>0</v>
      </c>
      <c r="S209" s="25">
        <f>COUNTIF('حضور وانصراف'!H212:AL212,"&gt;0")</f>
        <v>0</v>
      </c>
      <c r="T209" s="25">
        <f>SUMIF('حضور وانصراف'!H212:AL212,"&gt;0")</f>
        <v>0</v>
      </c>
      <c r="U209" s="26">
        <f t="shared" si="20"/>
        <v>0</v>
      </c>
      <c r="V209" s="25">
        <f>COUNTIF('حضور وانصراف'!H212:AL212,"&lt;0")</f>
        <v>0</v>
      </c>
      <c r="W209" s="25">
        <f>-SUMIF('حضور وانصراف'!H212:AL212,"&lt;0")</f>
        <v>0</v>
      </c>
      <c r="X209" s="26">
        <f t="shared" si="21"/>
        <v>0</v>
      </c>
      <c r="Y209" s="88">
        <f t="shared" si="22"/>
        <v>-28</v>
      </c>
      <c r="Z209" s="27">
        <f>'حضور وانصراف'!AP212</f>
        <v>0</v>
      </c>
      <c r="AA209" s="27">
        <f>'حضور وانصراف'!AO212</f>
        <v>0</v>
      </c>
      <c r="AB209" s="27">
        <f>'حضور وانصراف'!AQ212</f>
        <v>0</v>
      </c>
      <c r="AC209" s="27">
        <f>'حضور وانصراف'!AR212</f>
        <v>0</v>
      </c>
      <c r="AD209" s="28">
        <f t="shared" si="23"/>
        <v>0</v>
      </c>
      <c r="AE209" s="27">
        <f>'حضور وانصراف'!AW212</f>
        <v>0</v>
      </c>
      <c r="AF209" s="27">
        <f>'حضور وانصراف'!AX212</f>
        <v>0</v>
      </c>
      <c r="AG209" s="27">
        <f>'حضور وانصراف'!AS212</f>
        <v>0</v>
      </c>
      <c r="AH209" s="27">
        <f>'حضور وانصراف'!AT212</f>
        <v>0</v>
      </c>
    </row>
    <row r="210" spans="1:34" ht="18.75" thickBot="1" x14ac:dyDescent="0.25">
      <c r="A210" s="24">
        <f>'حضور وانصراف'!D213</f>
        <v>198</v>
      </c>
      <c r="B210" s="24">
        <f>'حضور وانصراف'!E213</f>
        <v>0</v>
      </c>
      <c r="C210" s="24">
        <f>'حضور وانصراف'!F213</f>
        <v>0</v>
      </c>
      <c r="D210" s="24" t="str">
        <f>'حضور وانصراف'!G213</f>
        <v>عامل انتاج</v>
      </c>
      <c r="E210" s="24">
        <f>COUNTIF('حضور وانصراف'!H213:AL213,"ح")+COUNTIF('حضور وانصراف'!H213:AL213,"&lt;0")+COUNTIF('حضور وانصراف'!H213:AL213,"&gt;0")</f>
        <v>0</v>
      </c>
      <c r="F210" s="88">
        <f t="shared" si="18"/>
        <v>-28</v>
      </c>
      <c r="G210" s="25">
        <f>COUNTIF('حضور وانصراف'!H213:AL213,"غ ب")</f>
        <v>0</v>
      </c>
      <c r="H210" s="25">
        <f>COUNTIF('حضور وانصراف'!H213:AL213,"إعتيادى")</f>
        <v>0</v>
      </c>
      <c r="I210" s="25">
        <f>COUNTIF('حضور وانصراف'!I213:AQ213,"1/2إعتيادى")</f>
        <v>0</v>
      </c>
      <c r="J210" s="25">
        <f>COUNTIF('حضور وانصراف'!H213:AL213,"عارضه")</f>
        <v>0</v>
      </c>
      <c r="K210" s="25">
        <f>COUNTIF('حضور وانصراف'!I213:AQ213,"1/2عارضه")</f>
        <v>0</v>
      </c>
      <c r="L210" s="25">
        <f>COUNTIF('حضور وانصراف'!H213:AL213,"بدون اجر")</f>
        <v>0</v>
      </c>
      <c r="M210" s="25">
        <f>COUNTIF('حضور وانصراف'!H213:AL213,"1/2بدون")</f>
        <v>0</v>
      </c>
      <c r="N210" s="25">
        <f>COUNTIF('حضور وانصراف'!H213:AL213,"إذن 1")</f>
        <v>0</v>
      </c>
      <c r="O210" s="25">
        <f>COUNTIF('حضور وانصراف'!H213:AL213,"إذن 2")</f>
        <v>0</v>
      </c>
      <c r="P210" s="25">
        <f>COUNTIF('حضور وانصراف'!H213:AL213,"م")</f>
        <v>0</v>
      </c>
      <c r="Q210" s="25">
        <f>COUNTIF('حضور وانصراف'!H213:AL213,"مرضى")</f>
        <v>0</v>
      </c>
      <c r="R210" s="25">
        <f t="shared" si="19"/>
        <v>0</v>
      </c>
      <c r="S210" s="25">
        <f>COUNTIF('حضور وانصراف'!H213:AL213,"&gt;0")</f>
        <v>0</v>
      </c>
      <c r="T210" s="25">
        <f>SUMIF('حضور وانصراف'!H213:AL213,"&gt;0")</f>
        <v>0</v>
      </c>
      <c r="U210" s="26">
        <f t="shared" si="20"/>
        <v>0</v>
      </c>
      <c r="V210" s="25">
        <f>COUNTIF('حضور وانصراف'!H213:AL213,"&lt;0")</f>
        <v>0</v>
      </c>
      <c r="W210" s="25">
        <f>-SUMIF('حضور وانصراف'!H213:AL213,"&lt;0")</f>
        <v>0</v>
      </c>
      <c r="X210" s="26">
        <f t="shared" si="21"/>
        <v>0</v>
      </c>
      <c r="Y210" s="88">
        <f t="shared" si="22"/>
        <v>-28</v>
      </c>
      <c r="Z210" s="27">
        <f>'حضور وانصراف'!AP213</f>
        <v>0</v>
      </c>
      <c r="AA210" s="27">
        <f>'حضور وانصراف'!AO213</f>
        <v>0</v>
      </c>
      <c r="AB210" s="27">
        <f>'حضور وانصراف'!AQ213</f>
        <v>0</v>
      </c>
      <c r="AC210" s="27">
        <f>'حضور وانصراف'!AR213</f>
        <v>0</v>
      </c>
      <c r="AD210" s="28">
        <f t="shared" si="23"/>
        <v>0</v>
      </c>
      <c r="AE210" s="27">
        <f>'حضور وانصراف'!AW213</f>
        <v>0</v>
      </c>
      <c r="AF210" s="27">
        <f>'حضور وانصراف'!AX213</f>
        <v>0</v>
      </c>
      <c r="AG210" s="27">
        <f>'حضور وانصراف'!AS213</f>
        <v>0</v>
      </c>
      <c r="AH210" s="27">
        <f>'حضور وانصراف'!AT213</f>
        <v>0</v>
      </c>
    </row>
    <row r="211" spans="1:34" ht="18.75" thickBot="1" x14ac:dyDescent="0.25">
      <c r="A211" s="24">
        <f>'حضور وانصراف'!D214</f>
        <v>199</v>
      </c>
      <c r="B211" s="24">
        <f>'حضور وانصراف'!E214</f>
        <v>0</v>
      </c>
      <c r="C211" s="24">
        <f>'حضور وانصراف'!F214</f>
        <v>0</v>
      </c>
      <c r="D211" s="24" t="str">
        <f>'حضور وانصراف'!G214</f>
        <v>عامل انتاج</v>
      </c>
      <c r="E211" s="24">
        <f>COUNTIF('حضور وانصراف'!H214:AL214,"ح")+COUNTIF('حضور وانصراف'!H214:AL214,"&lt;0")+COUNTIF('حضور وانصراف'!H214:AL214,"&gt;0")</f>
        <v>0</v>
      </c>
      <c r="F211" s="88">
        <f t="shared" si="18"/>
        <v>-28</v>
      </c>
      <c r="G211" s="25">
        <f>COUNTIF('حضور وانصراف'!H214:AL214,"غ ب")</f>
        <v>0</v>
      </c>
      <c r="H211" s="25">
        <f>COUNTIF('حضور وانصراف'!H214:AL214,"إعتيادى")</f>
        <v>0</v>
      </c>
      <c r="I211" s="25">
        <f>COUNTIF('حضور وانصراف'!I214:AQ214,"1/2إعتيادى")</f>
        <v>0</v>
      </c>
      <c r="J211" s="25">
        <f>COUNTIF('حضور وانصراف'!H214:AL214,"عارضه")</f>
        <v>0</v>
      </c>
      <c r="K211" s="25">
        <f>COUNTIF('حضور وانصراف'!I214:AQ214,"1/2عارضه")</f>
        <v>0</v>
      </c>
      <c r="L211" s="25">
        <f>COUNTIF('حضور وانصراف'!H214:AL214,"بدون اجر")</f>
        <v>0</v>
      </c>
      <c r="M211" s="25">
        <f>COUNTIF('حضور وانصراف'!H214:AL214,"1/2بدون")</f>
        <v>0</v>
      </c>
      <c r="N211" s="25">
        <f>COUNTIF('حضور وانصراف'!H214:AL214,"إذن 1")</f>
        <v>0</v>
      </c>
      <c r="O211" s="25">
        <f>COUNTIF('حضور وانصراف'!H214:AL214,"إذن 2")</f>
        <v>0</v>
      </c>
      <c r="P211" s="25">
        <f>COUNTIF('حضور وانصراف'!H214:AL214,"م")</f>
        <v>0</v>
      </c>
      <c r="Q211" s="25">
        <f>COUNTIF('حضور وانصراف'!H214:AL214,"مرضى")</f>
        <v>0</v>
      </c>
      <c r="R211" s="25">
        <f t="shared" si="19"/>
        <v>0</v>
      </c>
      <c r="S211" s="25">
        <f>COUNTIF('حضور وانصراف'!H214:AL214,"&gt;0")</f>
        <v>0</v>
      </c>
      <c r="T211" s="25">
        <f>SUMIF('حضور وانصراف'!H214:AL214,"&gt;0")</f>
        <v>0</v>
      </c>
      <c r="U211" s="26">
        <f t="shared" si="20"/>
        <v>0</v>
      </c>
      <c r="V211" s="25">
        <f>COUNTIF('حضور وانصراف'!H214:AL214,"&lt;0")</f>
        <v>0</v>
      </c>
      <c r="W211" s="25">
        <f>-SUMIF('حضور وانصراف'!H214:AL214,"&lt;0")</f>
        <v>0</v>
      </c>
      <c r="X211" s="26">
        <f t="shared" si="21"/>
        <v>0</v>
      </c>
      <c r="Y211" s="88">
        <f t="shared" si="22"/>
        <v>-28</v>
      </c>
      <c r="Z211" s="27">
        <f>'حضور وانصراف'!AP214</f>
        <v>0</v>
      </c>
      <c r="AA211" s="27">
        <f>'حضور وانصراف'!AO214</f>
        <v>0</v>
      </c>
      <c r="AB211" s="27">
        <f>'حضور وانصراف'!AQ214</f>
        <v>0</v>
      </c>
      <c r="AC211" s="27">
        <f>'حضور وانصراف'!AR214</f>
        <v>0</v>
      </c>
      <c r="AD211" s="28">
        <f t="shared" si="23"/>
        <v>0</v>
      </c>
      <c r="AE211" s="27">
        <f>'حضور وانصراف'!AW214</f>
        <v>0</v>
      </c>
      <c r="AF211" s="27">
        <f>'حضور وانصراف'!AX214</f>
        <v>0</v>
      </c>
      <c r="AG211" s="27">
        <f>'حضور وانصراف'!AS214</f>
        <v>0</v>
      </c>
      <c r="AH211" s="27">
        <f>'حضور وانصراف'!AT214</f>
        <v>0</v>
      </c>
    </row>
    <row r="212" spans="1:34" ht="18.75" thickBot="1" x14ac:dyDescent="0.25">
      <c r="A212" s="24">
        <f>'حضور وانصراف'!D215</f>
        <v>200</v>
      </c>
      <c r="B212" s="24">
        <f>'حضور وانصراف'!E215</f>
        <v>0</v>
      </c>
      <c r="C212" s="24">
        <f>'حضور وانصراف'!F215</f>
        <v>0</v>
      </c>
      <c r="D212" s="24" t="str">
        <f>'حضور وانصراف'!G215</f>
        <v>عامل انتاج</v>
      </c>
      <c r="E212" s="24">
        <f>COUNTIF('حضور وانصراف'!H215:AL215,"ح")+COUNTIF('حضور وانصراف'!H215:AL215,"&lt;0")+COUNTIF('حضور وانصراف'!H215:AL215,"&gt;0")</f>
        <v>0</v>
      </c>
      <c r="F212" s="88">
        <f t="shared" si="18"/>
        <v>-28</v>
      </c>
      <c r="G212" s="25">
        <f>COUNTIF('حضور وانصراف'!H215:AL215,"غ ب")</f>
        <v>0</v>
      </c>
      <c r="H212" s="25">
        <f>COUNTIF('حضور وانصراف'!H215:AL215,"إعتيادى")</f>
        <v>0</v>
      </c>
      <c r="I212" s="25">
        <f>COUNTIF('حضور وانصراف'!I215:AQ215,"1/2إعتيادى")</f>
        <v>0</v>
      </c>
      <c r="J212" s="25">
        <f>COUNTIF('حضور وانصراف'!H215:AL215,"عارضه")</f>
        <v>0</v>
      </c>
      <c r="K212" s="25">
        <f>COUNTIF('حضور وانصراف'!I215:AQ215,"1/2عارضه")</f>
        <v>0</v>
      </c>
      <c r="L212" s="25">
        <f>COUNTIF('حضور وانصراف'!H215:AL215,"بدون اجر")</f>
        <v>0</v>
      </c>
      <c r="M212" s="25">
        <f>COUNTIF('حضور وانصراف'!H215:AL215,"1/2بدون")</f>
        <v>0</v>
      </c>
      <c r="N212" s="25">
        <f>COUNTIF('حضور وانصراف'!H215:AL215,"إذن 1")</f>
        <v>0</v>
      </c>
      <c r="O212" s="25">
        <f>COUNTIF('حضور وانصراف'!H215:AL215,"إذن 2")</f>
        <v>0</v>
      </c>
      <c r="P212" s="25">
        <f>COUNTIF('حضور وانصراف'!H215:AL215,"م")</f>
        <v>0</v>
      </c>
      <c r="Q212" s="25">
        <f>COUNTIF('حضور وانصراف'!H215:AL215,"مرضى")</f>
        <v>0</v>
      </c>
      <c r="R212" s="25">
        <f t="shared" si="19"/>
        <v>0</v>
      </c>
      <c r="S212" s="25">
        <f>COUNTIF('حضور وانصراف'!H215:AL215,"&gt;0")</f>
        <v>0</v>
      </c>
      <c r="T212" s="25">
        <f>SUMIF('حضور وانصراف'!H215:AL215,"&gt;0")</f>
        <v>0</v>
      </c>
      <c r="U212" s="26">
        <f t="shared" si="20"/>
        <v>0</v>
      </c>
      <c r="V212" s="25">
        <f>COUNTIF('حضور وانصراف'!H215:AL215,"&lt;0")</f>
        <v>0</v>
      </c>
      <c r="W212" s="25">
        <f>-SUMIF('حضور وانصراف'!H215:AL215,"&lt;0")</f>
        <v>0</v>
      </c>
      <c r="X212" s="26">
        <f t="shared" si="21"/>
        <v>0</v>
      </c>
      <c r="Y212" s="88">
        <f t="shared" si="22"/>
        <v>-28</v>
      </c>
      <c r="Z212" s="27">
        <f>'حضور وانصراف'!AP215</f>
        <v>0</v>
      </c>
      <c r="AA212" s="27">
        <f>'حضور وانصراف'!AO215</f>
        <v>0</v>
      </c>
      <c r="AB212" s="27">
        <f>'حضور وانصراف'!AQ215</f>
        <v>0</v>
      </c>
      <c r="AC212" s="27">
        <f>'حضور وانصراف'!AR215</f>
        <v>0</v>
      </c>
      <c r="AD212" s="28">
        <f t="shared" si="23"/>
        <v>0</v>
      </c>
      <c r="AE212" s="27">
        <f>'حضور وانصراف'!AW215</f>
        <v>0</v>
      </c>
      <c r="AF212" s="27">
        <f>'حضور وانصراف'!AX215</f>
        <v>0</v>
      </c>
      <c r="AG212" s="27">
        <f>'حضور وانصراف'!AS215</f>
        <v>0</v>
      </c>
      <c r="AH212" s="27">
        <f>'حضور وانصراف'!AT215</f>
        <v>0</v>
      </c>
    </row>
    <row r="213" spans="1:34" ht="18.75" thickBot="1" x14ac:dyDescent="0.25">
      <c r="A213" s="24">
        <f>'حضور وانصراف'!D216</f>
        <v>201</v>
      </c>
      <c r="B213" s="24">
        <f>'حضور وانصراف'!E216</f>
        <v>0</v>
      </c>
      <c r="C213" s="24">
        <f>'حضور وانصراف'!F216</f>
        <v>0</v>
      </c>
      <c r="D213" s="24" t="str">
        <f>'حضور وانصراف'!G216</f>
        <v>عامل انتاج</v>
      </c>
      <c r="E213" s="24">
        <f>COUNTIF('حضور وانصراف'!H216:AL216,"ح")+COUNTIF('حضور وانصراف'!H216:AL216,"&lt;0")+COUNTIF('حضور وانصراف'!H216:AL216,"&gt;0")</f>
        <v>0</v>
      </c>
      <c r="F213" s="88">
        <f t="shared" si="18"/>
        <v>-28</v>
      </c>
      <c r="G213" s="25">
        <f>COUNTIF('حضور وانصراف'!H216:AL216,"غ ب")</f>
        <v>0</v>
      </c>
      <c r="H213" s="25">
        <f>COUNTIF('حضور وانصراف'!H216:AL216,"إعتيادى")</f>
        <v>0</v>
      </c>
      <c r="I213" s="25">
        <f>COUNTIF('حضور وانصراف'!I216:AQ216,"1/2إعتيادى")</f>
        <v>0</v>
      </c>
      <c r="J213" s="25">
        <f>COUNTIF('حضور وانصراف'!H216:AL216,"عارضه")</f>
        <v>0</v>
      </c>
      <c r="K213" s="25">
        <f>COUNTIF('حضور وانصراف'!I216:AQ216,"1/2عارضه")</f>
        <v>0</v>
      </c>
      <c r="L213" s="25">
        <f>COUNTIF('حضور وانصراف'!H216:AL216,"بدون اجر")</f>
        <v>0</v>
      </c>
      <c r="M213" s="25">
        <f>COUNTIF('حضور وانصراف'!H216:AL216,"1/2بدون")</f>
        <v>0</v>
      </c>
      <c r="N213" s="25">
        <f>COUNTIF('حضور وانصراف'!H216:AL216,"إذن 1")</f>
        <v>0</v>
      </c>
      <c r="O213" s="25">
        <f>COUNTIF('حضور وانصراف'!H216:AL216,"إذن 2")</f>
        <v>0</v>
      </c>
      <c r="P213" s="25">
        <f>COUNTIF('حضور وانصراف'!H216:AL216,"م")</f>
        <v>0</v>
      </c>
      <c r="Q213" s="25">
        <f>COUNTIF('حضور وانصراف'!H216:AL216,"مرضى")</f>
        <v>0</v>
      </c>
      <c r="R213" s="25">
        <f t="shared" si="19"/>
        <v>0</v>
      </c>
      <c r="S213" s="25">
        <f>COUNTIF('حضور وانصراف'!H216:AL216,"&gt;0")</f>
        <v>0</v>
      </c>
      <c r="T213" s="25">
        <f>SUMIF('حضور وانصراف'!H216:AL216,"&gt;0")</f>
        <v>0</v>
      </c>
      <c r="U213" s="26">
        <f t="shared" si="20"/>
        <v>0</v>
      </c>
      <c r="V213" s="25">
        <f>COUNTIF('حضور وانصراف'!H216:AL216,"&lt;0")</f>
        <v>0</v>
      </c>
      <c r="W213" s="25">
        <f>-SUMIF('حضور وانصراف'!H216:AL216,"&lt;0")</f>
        <v>0</v>
      </c>
      <c r="X213" s="26">
        <f t="shared" si="21"/>
        <v>0</v>
      </c>
      <c r="Y213" s="88">
        <f t="shared" si="22"/>
        <v>-28</v>
      </c>
      <c r="Z213" s="27">
        <f>'حضور وانصراف'!AP216</f>
        <v>0</v>
      </c>
      <c r="AA213" s="27">
        <f>'حضور وانصراف'!AO216</f>
        <v>0</v>
      </c>
      <c r="AB213" s="27">
        <f>'حضور وانصراف'!AQ216</f>
        <v>0</v>
      </c>
      <c r="AC213" s="27">
        <f>'حضور وانصراف'!AR216</f>
        <v>0</v>
      </c>
      <c r="AD213" s="28">
        <f t="shared" si="23"/>
        <v>0</v>
      </c>
      <c r="AE213" s="27">
        <f>'حضور وانصراف'!AW216</f>
        <v>0</v>
      </c>
      <c r="AF213" s="27">
        <f>'حضور وانصراف'!AX216</f>
        <v>0</v>
      </c>
      <c r="AG213" s="27">
        <f>'حضور وانصراف'!AS216</f>
        <v>0</v>
      </c>
      <c r="AH213" s="27">
        <f>'حضور وانصراف'!AT216</f>
        <v>0</v>
      </c>
    </row>
    <row r="214" spans="1:34" ht="18.75" thickBot="1" x14ac:dyDescent="0.25">
      <c r="A214" s="24">
        <f>'حضور وانصراف'!D217</f>
        <v>202</v>
      </c>
      <c r="B214" s="24">
        <f>'حضور وانصراف'!E217</f>
        <v>0</v>
      </c>
      <c r="C214" s="24">
        <f>'حضور وانصراف'!F217</f>
        <v>0</v>
      </c>
      <c r="D214" s="24" t="str">
        <f>'حضور وانصراف'!G217</f>
        <v>عامل انتاج</v>
      </c>
      <c r="E214" s="24">
        <f>COUNTIF('حضور وانصراف'!H217:AL217,"ح")+COUNTIF('حضور وانصراف'!H217:AL217,"&lt;0")+COUNTIF('حضور وانصراف'!H217:AL217,"&gt;0")</f>
        <v>0</v>
      </c>
      <c r="F214" s="88">
        <f t="shared" si="18"/>
        <v>-28</v>
      </c>
      <c r="G214" s="25">
        <f>COUNTIF('حضور وانصراف'!H217:AL217,"غ ب")</f>
        <v>0</v>
      </c>
      <c r="H214" s="25">
        <f>COUNTIF('حضور وانصراف'!H217:AL217,"إعتيادى")</f>
        <v>0</v>
      </c>
      <c r="I214" s="25">
        <f>COUNTIF('حضور وانصراف'!I217:AQ217,"1/2إعتيادى")</f>
        <v>0</v>
      </c>
      <c r="J214" s="25">
        <f>COUNTIF('حضور وانصراف'!H217:AL217,"عارضه")</f>
        <v>0</v>
      </c>
      <c r="K214" s="25">
        <f>COUNTIF('حضور وانصراف'!I217:AQ217,"1/2عارضه")</f>
        <v>0</v>
      </c>
      <c r="L214" s="25">
        <f>COUNTIF('حضور وانصراف'!H217:AL217,"بدون اجر")</f>
        <v>0</v>
      </c>
      <c r="M214" s="25">
        <f>COUNTIF('حضور وانصراف'!H217:AL217,"1/2بدون")</f>
        <v>0</v>
      </c>
      <c r="N214" s="25">
        <f>COUNTIF('حضور وانصراف'!H217:AL217,"إذن 1")</f>
        <v>0</v>
      </c>
      <c r="O214" s="25">
        <f>COUNTIF('حضور وانصراف'!H217:AL217,"إذن 2")</f>
        <v>0</v>
      </c>
      <c r="P214" s="25">
        <f>COUNTIF('حضور وانصراف'!H217:AL217,"م")</f>
        <v>0</v>
      </c>
      <c r="Q214" s="25">
        <f>COUNTIF('حضور وانصراف'!H217:AL217,"مرضى")</f>
        <v>0</v>
      </c>
      <c r="R214" s="25">
        <f t="shared" si="19"/>
        <v>0</v>
      </c>
      <c r="S214" s="25">
        <f>COUNTIF('حضور وانصراف'!H217:AL217,"&gt;0")</f>
        <v>0</v>
      </c>
      <c r="T214" s="25">
        <f>SUMIF('حضور وانصراف'!H217:AL217,"&gt;0")</f>
        <v>0</v>
      </c>
      <c r="U214" s="26">
        <f t="shared" si="20"/>
        <v>0</v>
      </c>
      <c r="V214" s="25">
        <f>COUNTIF('حضور وانصراف'!H217:AL217,"&lt;0")</f>
        <v>0</v>
      </c>
      <c r="W214" s="25">
        <f>-SUMIF('حضور وانصراف'!H217:AL217,"&lt;0")</f>
        <v>0</v>
      </c>
      <c r="X214" s="26">
        <f t="shared" si="21"/>
        <v>0</v>
      </c>
      <c r="Y214" s="88">
        <f t="shared" si="22"/>
        <v>-28</v>
      </c>
      <c r="Z214" s="27">
        <f>'حضور وانصراف'!AP217</f>
        <v>0</v>
      </c>
      <c r="AA214" s="27">
        <f>'حضور وانصراف'!AO217</f>
        <v>0</v>
      </c>
      <c r="AB214" s="27">
        <f>'حضور وانصراف'!AQ217</f>
        <v>0</v>
      </c>
      <c r="AC214" s="27">
        <f>'حضور وانصراف'!AR217</f>
        <v>0</v>
      </c>
      <c r="AD214" s="28">
        <f t="shared" si="23"/>
        <v>0</v>
      </c>
      <c r="AE214" s="27">
        <f>'حضور وانصراف'!AW217</f>
        <v>0</v>
      </c>
      <c r="AF214" s="27">
        <f>'حضور وانصراف'!AX217</f>
        <v>0</v>
      </c>
      <c r="AG214" s="27">
        <f>'حضور وانصراف'!AS217</f>
        <v>0</v>
      </c>
      <c r="AH214" s="27">
        <f>'حضور وانصراف'!AT217</f>
        <v>0</v>
      </c>
    </row>
    <row r="215" spans="1:34" ht="18.75" thickBot="1" x14ac:dyDescent="0.25">
      <c r="A215" s="24">
        <f>'حضور وانصراف'!D218</f>
        <v>203</v>
      </c>
      <c r="B215" s="24">
        <f>'حضور وانصراف'!E218</f>
        <v>0</v>
      </c>
      <c r="C215" s="24">
        <f>'حضور وانصراف'!F218</f>
        <v>0</v>
      </c>
      <c r="D215" s="24" t="str">
        <f>'حضور وانصراف'!G218</f>
        <v>عامل انتاج</v>
      </c>
      <c r="E215" s="24">
        <f>COUNTIF('حضور وانصراف'!H218:AL218,"ح")+COUNTIF('حضور وانصراف'!H218:AL218,"&lt;0")+COUNTIF('حضور وانصراف'!H218:AL218,"&gt;0")</f>
        <v>0</v>
      </c>
      <c r="F215" s="88">
        <f t="shared" si="18"/>
        <v>-28</v>
      </c>
      <c r="G215" s="25">
        <f>COUNTIF('حضور وانصراف'!H218:AL218,"غ ب")</f>
        <v>0</v>
      </c>
      <c r="H215" s="25">
        <f>COUNTIF('حضور وانصراف'!H218:AL218,"إعتيادى")</f>
        <v>0</v>
      </c>
      <c r="I215" s="25">
        <f>COUNTIF('حضور وانصراف'!I218:AQ218,"1/2إعتيادى")</f>
        <v>0</v>
      </c>
      <c r="J215" s="25">
        <f>COUNTIF('حضور وانصراف'!H218:AL218,"عارضه")</f>
        <v>0</v>
      </c>
      <c r="K215" s="25">
        <f>COUNTIF('حضور وانصراف'!I218:AQ218,"1/2عارضه")</f>
        <v>0</v>
      </c>
      <c r="L215" s="25">
        <f>COUNTIF('حضور وانصراف'!H218:AL218,"بدون اجر")</f>
        <v>0</v>
      </c>
      <c r="M215" s="25">
        <f>COUNTIF('حضور وانصراف'!H218:AL218,"1/2بدون")</f>
        <v>0</v>
      </c>
      <c r="N215" s="25">
        <f>COUNTIF('حضور وانصراف'!H218:AL218,"إذن 1")</f>
        <v>0</v>
      </c>
      <c r="O215" s="25">
        <f>COUNTIF('حضور وانصراف'!H218:AL218,"إذن 2")</f>
        <v>0</v>
      </c>
      <c r="P215" s="25">
        <f>COUNTIF('حضور وانصراف'!H218:AL218,"م")</f>
        <v>0</v>
      </c>
      <c r="Q215" s="25">
        <f>COUNTIF('حضور وانصراف'!H218:AL218,"مرضى")</f>
        <v>0</v>
      </c>
      <c r="R215" s="25">
        <f t="shared" si="19"/>
        <v>0</v>
      </c>
      <c r="S215" s="25">
        <f>COUNTIF('حضور وانصراف'!H218:AL218,"&gt;0")</f>
        <v>0</v>
      </c>
      <c r="T215" s="25">
        <f>SUMIF('حضور وانصراف'!H218:AL218,"&gt;0")</f>
        <v>0</v>
      </c>
      <c r="U215" s="26">
        <f t="shared" si="20"/>
        <v>0</v>
      </c>
      <c r="V215" s="25">
        <f>COUNTIF('حضور وانصراف'!H218:AL218,"&lt;0")</f>
        <v>0</v>
      </c>
      <c r="W215" s="25">
        <f>-SUMIF('حضور وانصراف'!H218:AL218,"&lt;0")</f>
        <v>0</v>
      </c>
      <c r="X215" s="26">
        <f t="shared" si="21"/>
        <v>0</v>
      </c>
      <c r="Y215" s="88">
        <f t="shared" si="22"/>
        <v>-28</v>
      </c>
      <c r="Z215" s="27">
        <f>'حضور وانصراف'!AP218</f>
        <v>0</v>
      </c>
      <c r="AA215" s="27">
        <f>'حضور وانصراف'!AO218</f>
        <v>0</v>
      </c>
      <c r="AB215" s="27">
        <f>'حضور وانصراف'!AQ218</f>
        <v>0</v>
      </c>
      <c r="AC215" s="27">
        <f>'حضور وانصراف'!AR218</f>
        <v>0</v>
      </c>
      <c r="AD215" s="28">
        <f t="shared" si="23"/>
        <v>0</v>
      </c>
      <c r="AE215" s="27">
        <f>'حضور وانصراف'!AW218</f>
        <v>0</v>
      </c>
      <c r="AF215" s="27">
        <f>'حضور وانصراف'!AX218</f>
        <v>0</v>
      </c>
      <c r="AG215" s="27">
        <f>'حضور وانصراف'!AS218</f>
        <v>0</v>
      </c>
      <c r="AH215" s="27">
        <f>'حضور وانصراف'!AT218</f>
        <v>0</v>
      </c>
    </row>
    <row r="216" spans="1:34" ht="18.75" thickBot="1" x14ac:dyDescent="0.25">
      <c r="A216" s="24">
        <f>'حضور وانصراف'!D219</f>
        <v>204</v>
      </c>
      <c r="B216" s="24">
        <f>'حضور وانصراف'!E219</f>
        <v>0</v>
      </c>
      <c r="C216" s="24">
        <f>'حضور وانصراف'!F219</f>
        <v>0</v>
      </c>
      <c r="D216" s="24" t="str">
        <f>'حضور وانصراف'!G219</f>
        <v>عامل انتاج</v>
      </c>
      <c r="E216" s="24">
        <f>COUNTIF('حضور وانصراف'!H219:AL219,"ح")+COUNTIF('حضور وانصراف'!H219:AL219,"&lt;0")+COUNTIF('حضور وانصراف'!H219:AL219,"&gt;0")</f>
        <v>0</v>
      </c>
      <c r="F216" s="88">
        <f t="shared" si="18"/>
        <v>-28</v>
      </c>
      <c r="G216" s="25">
        <f>COUNTIF('حضور وانصراف'!H219:AL219,"غ ب")</f>
        <v>0</v>
      </c>
      <c r="H216" s="25">
        <f>COUNTIF('حضور وانصراف'!H219:AL219,"إعتيادى")</f>
        <v>0</v>
      </c>
      <c r="I216" s="25">
        <f>COUNTIF('حضور وانصراف'!I219:AQ219,"1/2إعتيادى")</f>
        <v>0</v>
      </c>
      <c r="J216" s="25">
        <f>COUNTIF('حضور وانصراف'!H219:AL219,"عارضه")</f>
        <v>0</v>
      </c>
      <c r="K216" s="25">
        <f>COUNTIF('حضور وانصراف'!I219:AQ219,"1/2عارضه")</f>
        <v>0</v>
      </c>
      <c r="L216" s="25">
        <f>COUNTIF('حضور وانصراف'!H219:AL219,"بدون اجر")</f>
        <v>0</v>
      </c>
      <c r="M216" s="25">
        <f>COUNTIF('حضور وانصراف'!H219:AL219,"1/2بدون")</f>
        <v>0</v>
      </c>
      <c r="N216" s="25">
        <f>COUNTIF('حضور وانصراف'!H219:AL219,"إذن 1")</f>
        <v>0</v>
      </c>
      <c r="O216" s="25">
        <f>COUNTIF('حضور وانصراف'!H219:AL219,"إذن 2")</f>
        <v>0</v>
      </c>
      <c r="P216" s="25">
        <f>COUNTIF('حضور وانصراف'!H219:AL219,"م")</f>
        <v>0</v>
      </c>
      <c r="Q216" s="25">
        <f>COUNTIF('حضور وانصراف'!H219:AL219,"مرضى")</f>
        <v>0</v>
      </c>
      <c r="R216" s="25">
        <f t="shared" si="19"/>
        <v>0</v>
      </c>
      <c r="S216" s="25">
        <f>COUNTIF('حضور وانصراف'!H219:AL219,"&gt;0")</f>
        <v>0</v>
      </c>
      <c r="T216" s="25">
        <f>SUMIF('حضور وانصراف'!H219:AL219,"&gt;0")</f>
        <v>0</v>
      </c>
      <c r="U216" s="26">
        <f t="shared" si="20"/>
        <v>0</v>
      </c>
      <c r="V216" s="25">
        <f>COUNTIF('حضور وانصراف'!H219:AL219,"&lt;0")</f>
        <v>0</v>
      </c>
      <c r="W216" s="25">
        <f>-SUMIF('حضور وانصراف'!H219:AL219,"&lt;0")</f>
        <v>0</v>
      </c>
      <c r="X216" s="26">
        <f t="shared" si="21"/>
        <v>0</v>
      </c>
      <c r="Y216" s="88">
        <f t="shared" si="22"/>
        <v>-28</v>
      </c>
      <c r="Z216" s="27">
        <f>'حضور وانصراف'!AP219</f>
        <v>0</v>
      </c>
      <c r="AA216" s="27">
        <f>'حضور وانصراف'!AO219</f>
        <v>0</v>
      </c>
      <c r="AB216" s="27">
        <f>'حضور وانصراف'!AQ219</f>
        <v>0</v>
      </c>
      <c r="AC216" s="27">
        <f>'حضور وانصراف'!AR219</f>
        <v>0</v>
      </c>
      <c r="AD216" s="28">
        <f t="shared" si="23"/>
        <v>0</v>
      </c>
      <c r="AE216" s="27">
        <f>'حضور وانصراف'!AW219</f>
        <v>0</v>
      </c>
      <c r="AF216" s="27">
        <f>'حضور وانصراف'!AX219</f>
        <v>0</v>
      </c>
      <c r="AG216" s="27">
        <f>'حضور وانصراف'!AS219</f>
        <v>0</v>
      </c>
      <c r="AH216" s="27">
        <f>'حضور وانصراف'!AT219</f>
        <v>0</v>
      </c>
    </row>
    <row r="217" spans="1:34" ht="18.75" thickBot="1" x14ac:dyDescent="0.25">
      <c r="A217" s="24">
        <f>'حضور وانصراف'!D220</f>
        <v>205</v>
      </c>
      <c r="B217" s="24">
        <f>'حضور وانصراف'!E220</f>
        <v>0</v>
      </c>
      <c r="C217" s="24">
        <f>'حضور وانصراف'!F220</f>
        <v>0</v>
      </c>
      <c r="D217" s="24" t="str">
        <f>'حضور وانصراف'!G220</f>
        <v>عامل انتاج</v>
      </c>
      <c r="E217" s="24">
        <f>COUNTIF('حضور وانصراف'!H220:AL220,"ح")+COUNTIF('حضور وانصراف'!H220:AL220,"&lt;0")+COUNTIF('حضور وانصراف'!H220:AL220,"&gt;0")</f>
        <v>0</v>
      </c>
      <c r="F217" s="88">
        <f t="shared" si="18"/>
        <v>-28</v>
      </c>
      <c r="G217" s="25">
        <f>COUNTIF('حضور وانصراف'!H220:AL220,"غ ب")</f>
        <v>0</v>
      </c>
      <c r="H217" s="25">
        <f>COUNTIF('حضور وانصراف'!H220:AL220,"إعتيادى")</f>
        <v>0</v>
      </c>
      <c r="I217" s="25">
        <f>COUNTIF('حضور وانصراف'!I220:AQ220,"1/2إعتيادى")</f>
        <v>0</v>
      </c>
      <c r="J217" s="25">
        <f>COUNTIF('حضور وانصراف'!H220:AL220,"عارضه")</f>
        <v>0</v>
      </c>
      <c r="K217" s="25">
        <f>COUNTIF('حضور وانصراف'!I220:AQ220,"1/2عارضه")</f>
        <v>0</v>
      </c>
      <c r="L217" s="25">
        <f>COUNTIF('حضور وانصراف'!H220:AL220,"بدون اجر")</f>
        <v>0</v>
      </c>
      <c r="M217" s="25">
        <f>COUNTIF('حضور وانصراف'!H220:AL220,"1/2بدون")</f>
        <v>0</v>
      </c>
      <c r="N217" s="25">
        <f>COUNTIF('حضور وانصراف'!H220:AL220,"إذن 1")</f>
        <v>0</v>
      </c>
      <c r="O217" s="25">
        <f>COUNTIF('حضور وانصراف'!H220:AL220,"إذن 2")</f>
        <v>0</v>
      </c>
      <c r="P217" s="25">
        <f>COUNTIF('حضور وانصراف'!H220:AL220,"م")</f>
        <v>0</v>
      </c>
      <c r="Q217" s="25">
        <f>COUNTIF('حضور وانصراف'!H220:AL220,"مرضى")</f>
        <v>0</v>
      </c>
      <c r="R217" s="25">
        <f t="shared" si="19"/>
        <v>0</v>
      </c>
      <c r="S217" s="25">
        <f>COUNTIF('حضور وانصراف'!H220:AL220,"&gt;0")</f>
        <v>0</v>
      </c>
      <c r="T217" s="25">
        <f>SUMIF('حضور وانصراف'!H220:AL220,"&gt;0")</f>
        <v>0</v>
      </c>
      <c r="U217" s="26">
        <f t="shared" si="20"/>
        <v>0</v>
      </c>
      <c r="V217" s="25">
        <f>COUNTIF('حضور وانصراف'!H220:AL220,"&lt;0")</f>
        <v>0</v>
      </c>
      <c r="W217" s="25">
        <f>-SUMIF('حضور وانصراف'!H220:AL220,"&lt;0")</f>
        <v>0</v>
      </c>
      <c r="X217" s="26">
        <f t="shared" si="21"/>
        <v>0</v>
      </c>
      <c r="Y217" s="88">
        <f t="shared" si="22"/>
        <v>-28</v>
      </c>
      <c r="Z217" s="27">
        <f>'حضور وانصراف'!AP220</f>
        <v>0</v>
      </c>
      <c r="AA217" s="27">
        <f>'حضور وانصراف'!AO220</f>
        <v>0</v>
      </c>
      <c r="AB217" s="27">
        <f>'حضور وانصراف'!AQ220</f>
        <v>0</v>
      </c>
      <c r="AC217" s="27">
        <f>'حضور وانصراف'!AR220</f>
        <v>0</v>
      </c>
      <c r="AD217" s="28">
        <f t="shared" si="23"/>
        <v>0</v>
      </c>
      <c r="AE217" s="27">
        <f>'حضور وانصراف'!AW220</f>
        <v>0</v>
      </c>
      <c r="AF217" s="27">
        <f>'حضور وانصراف'!AX220</f>
        <v>0</v>
      </c>
      <c r="AG217" s="27">
        <f>'حضور وانصراف'!AS220</f>
        <v>0</v>
      </c>
      <c r="AH217" s="27">
        <f>'حضور وانصراف'!AT220</f>
        <v>0</v>
      </c>
    </row>
    <row r="218" spans="1:34" ht="18.75" thickBot="1" x14ac:dyDescent="0.25">
      <c r="A218" s="24">
        <f>'حضور وانصراف'!D221</f>
        <v>206</v>
      </c>
      <c r="B218" s="24">
        <f>'حضور وانصراف'!E221</f>
        <v>0</v>
      </c>
      <c r="C218" s="24">
        <f>'حضور وانصراف'!F221</f>
        <v>0</v>
      </c>
      <c r="D218" s="24" t="str">
        <f>'حضور وانصراف'!G221</f>
        <v>عامل انتاج</v>
      </c>
      <c r="E218" s="24">
        <f>COUNTIF('حضور وانصراف'!H221:AL221,"ح")+COUNTIF('حضور وانصراف'!H221:AL221,"&lt;0")+COUNTIF('حضور وانصراف'!H221:AL221,"&gt;0")</f>
        <v>0</v>
      </c>
      <c r="F218" s="88">
        <f t="shared" si="18"/>
        <v>-28</v>
      </c>
      <c r="G218" s="25">
        <f>COUNTIF('حضور وانصراف'!H221:AL221,"غ ب")</f>
        <v>0</v>
      </c>
      <c r="H218" s="25">
        <f>COUNTIF('حضور وانصراف'!H221:AL221,"إعتيادى")</f>
        <v>0</v>
      </c>
      <c r="I218" s="25">
        <f>COUNTIF('حضور وانصراف'!I221:AQ221,"1/2إعتيادى")</f>
        <v>0</v>
      </c>
      <c r="J218" s="25">
        <f>COUNTIF('حضور وانصراف'!H221:AL221,"عارضه")</f>
        <v>0</v>
      </c>
      <c r="K218" s="25">
        <f>COUNTIF('حضور وانصراف'!I221:AQ221,"1/2عارضه")</f>
        <v>0</v>
      </c>
      <c r="L218" s="25">
        <f>COUNTIF('حضور وانصراف'!H221:AL221,"بدون اجر")</f>
        <v>0</v>
      </c>
      <c r="M218" s="25">
        <f>COUNTIF('حضور وانصراف'!H221:AL221,"1/2بدون")</f>
        <v>0</v>
      </c>
      <c r="N218" s="25">
        <f>COUNTIF('حضور وانصراف'!H221:AL221,"إذن 1")</f>
        <v>0</v>
      </c>
      <c r="O218" s="25">
        <f>COUNTIF('حضور وانصراف'!H221:AL221,"إذن 2")</f>
        <v>0</v>
      </c>
      <c r="P218" s="25">
        <f>COUNTIF('حضور وانصراف'!H221:AL221,"م")</f>
        <v>0</v>
      </c>
      <c r="Q218" s="25">
        <f>COUNTIF('حضور وانصراف'!H221:AL221,"مرضى")</f>
        <v>0</v>
      </c>
      <c r="R218" s="25">
        <f t="shared" si="19"/>
        <v>0</v>
      </c>
      <c r="S218" s="25">
        <f>COUNTIF('حضور وانصراف'!H221:AL221,"&gt;0")</f>
        <v>0</v>
      </c>
      <c r="T218" s="25">
        <f>SUMIF('حضور وانصراف'!H221:AL221,"&gt;0")</f>
        <v>0</v>
      </c>
      <c r="U218" s="26">
        <f t="shared" si="20"/>
        <v>0</v>
      </c>
      <c r="V218" s="25">
        <f>COUNTIF('حضور وانصراف'!H221:AL221,"&lt;0")</f>
        <v>0</v>
      </c>
      <c r="W218" s="25">
        <f>-SUMIF('حضور وانصراف'!H221:AL221,"&lt;0")</f>
        <v>0</v>
      </c>
      <c r="X218" s="26">
        <f t="shared" si="21"/>
        <v>0</v>
      </c>
      <c r="Y218" s="88">
        <f t="shared" si="22"/>
        <v>-28</v>
      </c>
      <c r="Z218" s="27">
        <f>'حضور وانصراف'!AP221</f>
        <v>0</v>
      </c>
      <c r="AA218" s="27">
        <f>'حضور وانصراف'!AO221</f>
        <v>0</v>
      </c>
      <c r="AB218" s="27">
        <f>'حضور وانصراف'!AQ221</f>
        <v>0</v>
      </c>
      <c r="AC218" s="27">
        <f>'حضور وانصراف'!AR221</f>
        <v>0</v>
      </c>
      <c r="AD218" s="28">
        <f t="shared" si="23"/>
        <v>0</v>
      </c>
      <c r="AE218" s="27">
        <f>'حضور وانصراف'!AW221</f>
        <v>0</v>
      </c>
      <c r="AF218" s="27">
        <f>'حضور وانصراف'!AX221</f>
        <v>0</v>
      </c>
      <c r="AG218" s="27">
        <f>'حضور وانصراف'!AS221</f>
        <v>0</v>
      </c>
      <c r="AH218" s="27">
        <f>'حضور وانصراف'!AT221</f>
        <v>0</v>
      </c>
    </row>
    <row r="219" spans="1:34" ht="18.75" thickBot="1" x14ac:dyDescent="0.25">
      <c r="A219" s="24">
        <f>'حضور وانصراف'!D222</f>
        <v>207</v>
      </c>
      <c r="B219" s="24">
        <f>'حضور وانصراف'!E222</f>
        <v>0</v>
      </c>
      <c r="C219" s="24">
        <f>'حضور وانصراف'!F222</f>
        <v>0</v>
      </c>
      <c r="D219" s="24" t="str">
        <f>'حضور وانصراف'!G222</f>
        <v>عامل انتاج</v>
      </c>
      <c r="E219" s="24">
        <f>COUNTIF('حضور وانصراف'!H222:AL222,"ح")+COUNTIF('حضور وانصراف'!H222:AL222,"&lt;0")+COUNTIF('حضور وانصراف'!H222:AL222,"&gt;0")</f>
        <v>0</v>
      </c>
      <c r="F219" s="88">
        <f t="shared" si="18"/>
        <v>-28</v>
      </c>
      <c r="G219" s="25">
        <f>COUNTIF('حضور وانصراف'!H222:AL222,"غ ب")</f>
        <v>0</v>
      </c>
      <c r="H219" s="25">
        <f>COUNTIF('حضور وانصراف'!H222:AL222,"إعتيادى")</f>
        <v>0</v>
      </c>
      <c r="I219" s="25">
        <f>COUNTIF('حضور وانصراف'!I222:AQ222,"1/2إعتيادى")</f>
        <v>0</v>
      </c>
      <c r="J219" s="25">
        <f>COUNTIF('حضور وانصراف'!H222:AL222,"عارضه")</f>
        <v>0</v>
      </c>
      <c r="K219" s="25">
        <f>COUNTIF('حضور وانصراف'!I222:AQ222,"1/2عارضه")</f>
        <v>0</v>
      </c>
      <c r="L219" s="25">
        <f>COUNTIF('حضور وانصراف'!H222:AL222,"بدون اجر")</f>
        <v>0</v>
      </c>
      <c r="M219" s="25">
        <f>COUNTIF('حضور وانصراف'!H222:AL222,"1/2بدون")</f>
        <v>0</v>
      </c>
      <c r="N219" s="25">
        <f>COUNTIF('حضور وانصراف'!H222:AL222,"إذن 1")</f>
        <v>0</v>
      </c>
      <c r="O219" s="25">
        <f>COUNTIF('حضور وانصراف'!H222:AL222,"إذن 2")</f>
        <v>0</v>
      </c>
      <c r="P219" s="25">
        <f>COUNTIF('حضور وانصراف'!H222:AL222,"م")</f>
        <v>0</v>
      </c>
      <c r="Q219" s="25">
        <f>COUNTIF('حضور وانصراف'!H222:AL222,"مرضى")</f>
        <v>0</v>
      </c>
      <c r="R219" s="25">
        <f t="shared" si="19"/>
        <v>0</v>
      </c>
      <c r="S219" s="25">
        <f>COUNTIF('حضور وانصراف'!H222:AL222,"&gt;0")</f>
        <v>0</v>
      </c>
      <c r="T219" s="25">
        <f>SUMIF('حضور وانصراف'!H222:AL222,"&gt;0")</f>
        <v>0</v>
      </c>
      <c r="U219" s="26">
        <f t="shared" si="20"/>
        <v>0</v>
      </c>
      <c r="V219" s="25">
        <f>COUNTIF('حضور وانصراف'!H222:AL222,"&lt;0")</f>
        <v>0</v>
      </c>
      <c r="W219" s="25">
        <f>-SUMIF('حضور وانصراف'!H222:AL222,"&lt;0")</f>
        <v>0</v>
      </c>
      <c r="X219" s="26">
        <f t="shared" si="21"/>
        <v>0</v>
      </c>
      <c r="Y219" s="88">
        <f t="shared" si="22"/>
        <v>-28</v>
      </c>
      <c r="Z219" s="27">
        <f>'حضور وانصراف'!AP222</f>
        <v>0</v>
      </c>
      <c r="AA219" s="27">
        <f>'حضور وانصراف'!AO222</f>
        <v>0</v>
      </c>
      <c r="AB219" s="27">
        <f>'حضور وانصراف'!AQ222</f>
        <v>0</v>
      </c>
      <c r="AC219" s="27">
        <f>'حضور وانصراف'!AR222</f>
        <v>0</v>
      </c>
      <c r="AD219" s="28">
        <f t="shared" si="23"/>
        <v>0</v>
      </c>
      <c r="AE219" s="27">
        <f>'حضور وانصراف'!AW222</f>
        <v>0</v>
      </c>
      <c r="AF219" s="27">
        <f>'حضور وانصراف'!AX222</f>
        <v>0</v>
      </c>
      <c r="AG219" s="27">
        <f>'حضور وانصراف'!AS222</f>
        <v>0</v>
      </c>
      <c r="AH219" s="27">
        <f>'حضور وانصراف'!AT222</f>
        <v>0</v>
      </c>
    </row>
    <row r="220" spans="1:34" ht="18.75" thickBot="1" x14ac:dyDescent="0.25">
      <c r="A220" s="24">
        <f>'حضور وانصراف'!D223</f>
        <v>208</v>
      </c>
      <c r="B220" s="24">
        <f>'حضور وانصراف'!E223</f>
        <v>0</v>
      </c>
      <c r="C220" s="24">
        <f>'حضور وانصراف'!F223</f>
        <v>0</v>
      </c>
      <c r="D220" s="24" t="str">
        <f>'حضور وانصراف'!G223</f>
        <v>عامل انتاج</v>
      </c>
      <c r="E220" s="24">
        <f>COUNTIF('حضور وانصراف'!H223:AL223,"ح")+COUNTIF('حضور وانصراف'!H223:AL223,"&lt;0")+COUNTIF('حضور وانصراف'!H223:AL223,"&gt;0")</f>
        <v>0</v>
      </c>
      <c r="F220" s="88">
        <f t="shared" si="18"/>
        <v>-28</v>
      </c>
      <c r="G220" s="25">
        <f>COUNTIF('حضور وانصراف'!H223:AL223,"غ ب")</f>
        <v>0</v>
      </c>
      <c r="H220" s="25">
        <f>COUNTIF('حضور وانصراف'!H223:AL223,"إعتيادى")</f>
        <v>0</v>
      </c>
      <c r="I220" s="25">
        <f>COUNTIF('حضور وانصراف'!I223:AQ223,"1/2إعتيادى")</f>
        <v>0</v>
      </c>
      <c r="J220" s="25">
        <f>COUNTIF('حضور وانصراف'!H223:AL223,"عارضه")</f>
        <v>0</v>
      </c>
      <c r="K220" s="25">
        <f>COUNTIF('حضور وانصراف'!I223:AQ223,"1/2عارضه")</f>
        <v>0</v>
      </c>
      <c r="L220" s="25">
        <f>COUNTIF('حضور وانصراف'!H223:AL223,"بدون اجر")</f>
        <v>0</v>
      </c>
      <c r="M220" s="25">
        <f>COUNTIF('حضور وانصراف'!H223:AL223,"1/2بدون")</f>
        <v>0</v>
      </c>
      <c r="N220" s="25">
        <f>COUNTIF('حضور وانصراف'!H223:AL223,"إذن 1")</f>
        <v>0</v>
      </c>
      <c r="O220" s="25">
        <f>COUNTIF('حضور وانصراف'!H223:AL223,"إذن 2")</f>
        <v>0</v>
      </c>
      <c r="P220" s="25">
        <f>COUNTIF('حضور وانصراف'!H223:AL223,"م")</f>
        <v>0</v>
      </c>
      <c r="Q220" s="25">
        <f>COUNTIF('حضور وانصراف'!H223:AL223,"مرضى")</f>
        <v>0</v>
      </c>
      <c r="R220" s="25">
        <f t="shared" si="19"/>
        <v>0</v>
      </c>
      <c r="S220" s="25">
        <f>COUNTIF('حضور وانصراف'!H223:AL223,"&gt;0")</f>
        <v>0</v>
      </c>
      <c r="T220" s="25">
        <f>SUMIF('حضور وانصراف'!H223:AL223,"&gt;0")</f>
        <v>0</v>
      </c>
      <c r="U220" s="26">
        <f t="shared" si="20"/>
        <v>0</v>
      </c>
      <c r="V220" s="25">
        <f>COUNTIF('حضور وانصراف'!H223:AL223,"&lt;0")</f>
        <v>0</v>
      </c>
      <c r="W220" s="25">
        <f>-SUMIF('حضور وانصراف'!H223:AL223,"&lt;0")</f>
        <v>0</v>
      </c>
      <c r="X220" s="26">
        <f t="shared" si="21"/>
        <v>0</v>
      </c>
      <c r="Y220" s="88">
        <f t="shared" si="22"/>
        <v>-28</v>
      </c>
      <c r="Z220" s="27">
        <f>'حضور وانصراف'!AP223</f>
        <v>0</v>
      </c>
      <c r="AA220" s="27">
        <f>'حضور وانصراف'!AO223</f>
        <v>0</v>
      </c>
      <c r="AB220" s="27">
        <f>'حضور وانصراف'!AQ223</f>
        <v>0</v>
      </c>
      <c r="AC220" s="27">
        <f>'حضور وانصراف'!AR223</f>
        <v>0</v>
      </c>
      <c r="AD220" s="28">
        <f t="shared" si="23"/>
        <v>0</v>
      </c>
      <c r="AE220" s="27">
        <f>'حضور وانصراف'!AW223</f>
        <v>0</v>
      </c>
      <c r="AF220" s="27">
        <f>'حضور وانصراف'!AX223</f>
        <v>0</v>
      </c>
      <c r="AG220" s="27">
        <f>'حضور وانصراف'!AS223</f>
        <v>0</v>
      </c>
      <c r="AH220" s="27">
        <f>'حضور وانصراف'!AT223</f>
        <v>0</v>
      </c>
    </row>
    <row r="221" spans="1:34" ht="18.75" thickBot="1" x14ac:dyDescent="0.25">
      <c r="A221" s="24">
        <f>'حضور وانصراف'!D224</f>
        <v>209</v>
      </c>
      <c r="B221" s="24">
        <f>'حضور وانصراف'!E224</f>
        <v>0</v>
      </c>
      <c r="C221" s="24">
        <f>'حضور وانصراف'!F224</f>
        <v>0</v>
      </c>
      <c r="D221" s="24" t="str">
        <f>'حضور وانصراف'!G224</f>
        <v>عامل انتاج</v>
      </c>
      <c r="E221" s="24">
        <f>COUNTIF('حضور وانصراف'!H224:AL224,"ح")+COUNTIF('حضور وانصراف'!H224:AL224,"&lt;0")+COUNTIF('حضور وانصراف'!H224:AL224,"&gt;0")</f>
        <v>0</v>
      </c>
      <c r="F221" s="88">
        <f t="shared" si="18"/>
        <v>-28</v>
      </c>
      <c r="G221" s="25">
        <f>COUNTIF('حضور وانصراف'!H224:AL224,"غ ب")</f>
        <v>0</v>
      </c>
      <c r="H221" s="25">
        <f>COUNTIF('حضور وانصراف'!H224:AL224,"إعتيادى")</f>
        <v>0</v>
      </c>
      <c r="I221" s="25">
        <f>COUNTIF('حضور وانصراف'!I224:AQ224,"1/2إعتيادى")</f>
        <v>0</v>
      </c>
      <c r="J221" s="25">
        <f>COUNTIF('حضور وانصراف'!H224:AL224,"عارضه")</f>
        <v>0</v>
      </c>
      <c r="K221" s="25">
        <f>COUNTIF('حضور وانصراف'!I224:AQ224,"1/2عارضه")</f>
        <v>0</v>
      </c>
      <c r="L221" s="25">
        <f>COUNTIF('حضور وانصراف'!H224:AL224,"بدون اجر")</f>
        <v>0</v>
      </c>
      <c r="M221" s="25">
        <f>COUNTIF('حضور وانصراف'!H224:AL224,"1/2بدون")</f>
        <v>0</v>
      </c>
      <c r="N221" s="25">
        <f>COUNTIF('حضور وانصراف'!H224:AL224,"إذن 1")</f>
        <v>0</v>
      </c>
      <c r="O221" s="25">
        <f>COUNTIF('حضور وانصراف'!H224:AL224,"إذن 2")</f>
        <v>0</v>
      </c>
      <c r="P221" s="25">
        <f>COUNTIF('حضور وانصراف'!H224:AL224,"م")</f>
        <v>0</v>
      </c>
      <c r="Q221" s="25">
        <f>COUNTIF('حضور وانصراف'!H224:AL224,"مرضى")</f>
        <v>0</v>
      </c>
      <c r="R221" s="25">
        <f t="shared" si="19"/>
        <v>0</v>
      </c>
      <c r="S221" s="25">
        <f>COUNTIF('حضور وانصراف'!H224:AL224,"&gt;0")</f>
        <v>0</v>
      </c>
      <c r="T221" s="25">
        <f>SUMIF('حضور وانصراف'!H224:AL224,"&gt;0")</f>
        <v>0</v>
      </c>
      <c r="U221" s="26">
        <f t="shared" si="20"/>
        <v>0</v>
      </c>
      <c r="V221" s="25">
        <f>COUNTIF('حضور وانصراف'!H224:AL224,"&lt;0")</f>
        <v>0</v>
      </c>
      <c r="W221" s="25">
        <f>-SUMIF('حضور وانصراف'!H224:AL224,"&lt;0")</f>
        <v>0</v>
      </c>
      <c r="X221" s="26">
        <f t="shared" si="21"/>
        <v>0</v>
      </c>
      <c r="Y221" s="88">
        <f t="shared" si="22"/>
        <v>-28</v>
      </c>
      <c r="Z221" s="27">
        <f>'حضور وانصراف'!AP224</f>
        <v>0</v>
      </c>
      <c r="AA221" s="27">
        <f>'حضور وانصراف'!AO224</f>
        <v>0</v>
      </c>
      <c r="AB221" s="27">
        <f>'حضور وانصراف'!AQ224</f>
        <v>0</v>
      </c>
      <c r="AC221" s="27">
        <f>'حضور وانصراف'!AR224</f>
        <v>0</v>
      </c>
      <c r="AD221" s="28">
        <f t="shared" si="23"/>
        <v>0</v>
      </c>
      <c r="AE221" s="27">
        <f>'حضور وانصراف'!AW224</f>
        <v>0</v>
      </c>
      <c r="AF221" s="27">
        <f>'حضور وانصراف'!AX224</f>
        <v>0</v>
      </c>
      <c r="AG221" s="27">
        <f>'حضور وانصراف'!AS224</f>
        <v>0</v>
      </c>
      <c r="AH221" s="27">
        <f>'حضور وانصراف'!AT224</f>
        <v>0</v>
      </c>
    </row>
    <row r="222" spans="1:34" ht="18.75" thickBot="1" x14ac:dyDescent="0.25">
      <c r="A222" s="24">
        <f>'حضور وانصراف'!D225</f>
        <v>210</v>
      </c>
      <c r="B222" s="24">
        <f>'حضور وانصراف'!E225</f>
        <v>0</v>
      </c>
      <c r="C222" s="24">
        <f>'حضور وانصراف'!F225</f>
        <v>0</v>
      </c>
      <c r="D222" s="24" t="str">
        <f>'حضور وانصراف'!G225</f>
        <v>عامل انتاج</v>
      </c>
      <c r="E222" s="24">
        <f>COUNTIF('حضور وانصراف'!H225:AL225,"ح")+COUNTIF('حضور وانصراف'!H225:AL225,"&lt;0")+COUNTIF('حضور وانصراف'!H225:AL225,"&gt;0")</f>
        <v>0</v>
      </c>
      <c r="F222" s="88">
        <f t="shared" si="18"/>
        <v>-28</v>
      </c>
      <c r="G222" s="25">
        <f>COUNTIF('حضور وانصراف'!H225:AL225,"غ ب")</f>
        <v>0</v>
      </c>
      <c r="H222" s="25">
        <f>COUNTIF('حضور وانصراف'!H225:AL225,"إعتيادى")</f>
        <v>0</v>
      </c>
      <c r="I222" s="25">
        <f>COUNTIF('حضور وانصراف'!I225:AQ225,"1/2إعتيادى")</f>
        <v>0</v>
      </c>
      <c r="J222" s="25">
        <f>COUNTIF('حضور وانصراف'!H225:AL225,"عارضه")</f>
        <v>0</v>
      </c>
      <c r="K222" s="25">
        <f>COUNTIF('حضور وانصراف'!I225:AQ225,"1/2عارضه")</f>
        <v>0</v>
      </c>
      <c r="L222" s="25">
        <f>COUNTIF('حضور وانصراف'!H225:AL225,"بدون اجر")</f>
        <v>0</v>
      </c>
      <c r="M222" s="25">
        <f>COUNTIF('حضور وانصراف'!H225:AL225,"1/2بدون")</f>
        <v>0</v>
      </c>
      <c r="N222" s="25">
        <f>COUNTIF('حضور وانصراف'!H225:AL225,"إذن 1")</f>
        <v>0</v>
      </c>
      <c r="O222" s="25">
        <f>COUNTIF('حضور وانصراف'!H225:AL225,"إذن 2")</f>
        <v>0</v>
      </c>
      <c r="P222" s="25">
        <f>COUNTIF('حضور وانصراف'!H225:AL225,"م")</f>
        <v>0</v>
      </c>
      <c r="Q222" s="25">
        <f>COUNTIF('حضور وانصراف'!H225:AL225,"مرضى")</f>
        <v>0</v>
      </c>
      <c r="R222" s="25">
        <f t="shared" si="19"/>
        <v>0</v>
      </c>
      <c r="S222" s="25">
        <f>COUNTIF('حضور وانصراف'!H225:AL225,"&gt;0")</f>
        <v>0</v>
      </c>
      <c r="T222" s="25">
        <f>SUMIF('حضور وانصراف'!H225:AL225,"&gt;0")</f>
        <v>0</v>
      </c>
      <c r="U222" s="26">
        <f t="shared" si="20"/>
        <v>0</v>
      </c>
      <c r="V222" s="25">
        <f>COUNTIF('حضور وانصراف'!H225:AL225,"&lt;0")</f>
        <v>0</v>
      </c>
      <c r="W222" s="25">
        <f>-SUMIF('حضور وانصراف'!H225:AL225,"&lt;0")</f>
        <v>0</v>
      </c>
      <c r="X222" s="26">
        <f t="shared" si="21"/>
        <v>0</v>
      </c>
      <c r="Y222" s="88">
        <f t="shared" si="22"/>
        <v>-28</v>
      </c>
      <c r="Z222" s="27">
        <f>'حضور وانصراف'!AP225</f>
        <v>0</v>
      </c>
      <c r="AA222" s="27">
        <f>'حضور وانصراف'!AO225</f>
        <v>0</v>
      </c>
      <c r="AB222" s="27">
        <f>'حضور وانصراف'!AQ225</f>
        <v>0</v>
      </c>
      <c r="AC222" s="27">
        <f>'حضور وانصراف'!AR225</f>
        <v>0</v>
      </c>
      <c r="AD222" s="28">
        <f t="shared" si="23"/>
        <v>0</v>
      </c>
      <c r="AE222" s="27">
        <f>'حضور وانصراف'!AW225</f>
        <v>0</v>
      </c>
      <c r="AF222" s="27">
        <f>'حضور وانصراف'!AX225</f>
        <v>0</v>
      </c>
      <c r="AG222" s="27">
        <f>'حضور وانصراف'!AS225</f>
        <v>0</v>
      </c>
      <c r="AH222" s="27">
        <f>'حضور وانصراف'!AT225</f>
        <v>0</v>
      </c>
    </row>
    <row r="223" spans="1:34" ht="18.75" thickBot="1" x14ac:dyDescent="0.25">
      <c r="A223" s="24">
        <f>'حضور وانصراف'!D226</f>
        <v>211</v>
      </c>
      <c r="B223" s="24">
        <f>'حضور وانصراف'!E226</f>
        <v>0</v>
      </c>
      <c r="C223" s="24">
        <f>'حضور وانصراف'!F226</f>
        <v>0</v>
      </c>
      <c r="D223" s="24" t="str">
        <f>'حضور وانصراف'!G226</f>
        <v>عامل انتاج</v>
      </c>
      <c r="E223" s="24">
        <f>COUNTIF('حضور وانصراف'!H226:AL226,"ح")+COUNTIF('حضور وانصراف'!H226:AL226,"&lt;0")+COUNTIF('حضور وانصراف'!H226:AL226,"&gt;0")</f>
        <v>0</v>
      </c>
      <c r="F223" s="88">
        <f t="shared" si="18"/>
        <v>-28</v>
      </c>
      <c r="G223" s="25">
        <f>COUNTIF('حضور وانصراف'!H226:AL226,"غ ب")</f>
        <v>0</v>
      </c>
      <c r="H223" s="25">
        <f>COUNTIF('حضور وانصراف'!H226:AL226,"إعتيادى")</f>
        <v>0</v>
      </c>
      <c r="I223" s="25">
        <f>COUNTIF('حضور وانصراف'!I226:AQ226,"1/2إعتيادى")</f>
        <v>0</v>
      </c>
      <c r="J223" s="25">
        <f>COUNTIF('حضور وانصراف'!H226:AL226,"عارضه")</f>
        <v>0</v>
      </c>
      <c r="K223" s="25">
        <f>COUNTIF('حضور وانصراف'!I226:AQ226,"1/2عارضه")</f>
        <v>0</v>
      </c>
      <c r="L223" s="25">
        <f>COUNTIF('حضور وانصراف'!H226:AL226,"بدون اجر")</f>
        <v>0</v>
      </c>
      <c r="M223" s="25">
        <f>COUNTIF('حضور وانصراف'!H226:AL226,"1/2بدون")</f>
        <v>0</v>
      </c>
      <c r="N223" s="25">
        <f>COUNTIF('حضور وانصراف'!H226:AL226,"إذن 1")</f>
        <v>0</v>
      </c>
      <c r="O223" s="25">
        <f>COUNTIF('حضور وانصراف'!H226:AL226,"إذن 2")</f>
        <v>0</v>
      </c>
      <c r="P223" s="25">
        <f>COUNTIF('حضور وانصراف'!H226:AL226,"م")</f>
        <v>0</v>
      </c>
      <c r="Q223" s="25">
        <f>COUNTIF('حضور وانصراف'!H226:AL226,"مرضى")</f>
        <v>0</v>
      </c>
      <c r="R223" s="25">
        <f t="shared" si="19"/>
        <v>0</v>
      </c>
      <c r="S223" s="25">
        <f>COUNTIF('حضور وانصراف'!H226:AL226,"&gt;0")</f>
        <v>0</v>
      </c>
      <c r="T223" s="25">
        <f>SUMIF('حضور وانصراف'!H226:AL226,"&gt;0")</f>
        <v>0</v>
      </c>
      <c r="U223" s="26">
        <f t="shared" si="20"/>
        <v>0</v>
      </c>
      <c r="V223" s="25">
        <f>COUNTIF('حضور وانصراف'!H226:AL226,"&lt;0")</f>
        <v>0</v>
      </c>
      <c r="W223" s="25">
        <f>-SUMIF('حضور وانصراف'!H226:AL226,"&lt;0")</f>
        <v>0</v>
      </c>
      <c r="X223" s="26">
        <f t="shared" si="21"/>
        <v>0</v>
      </c>
      <c r="Y223" s="88">
        <f t="shared" si="22"/>
        <v>-28</v>
      </c>
      <c r="Z223" s="27">
        <f>'حضور وانصراف'!AP226</f>
        <v>0</v>
      </c>
      <c r="AA223" s="27">
        <f>'حضور وانصراف'!AO226</f>
        <v>0</v>
      </c>
      <c r="AB223" s="27">
        <f>'حضور وانصراف'!AQ226</f>
        <v>0</v>
      </c>
      <c r="AC223" s="27">
        <f>'حضور وانصراف'!AR226</f>
        <v>0</v>
      </c>
      <c r="AD223" s="28">
        <f t="shared" si="23"/>
        <v>0</v>
      </c>
      <c r="AE223" s="27">
        <f>'حضور وانصراف'!AW226</f>
        <v>0</v>
      </c>
      <c r="AF223" s="27">
        <f>'حضور وانصراف'!AX226</f>
        <v>0</v>
      </c>
      <c r="AG223" s="27">
        <f>'حضور وانصراف'!AS226</f>
        <v>0</v>
      </c>
      <c r="AH223" s="27">
        <f>'حضور وانصراف'!AT226</f>
        <v>0</v>
      </c>
    </row>
    <row r="224" spans="1:34" ht="18.75" thickBot="1" x14ac:dyDescent="0.25">
      <c r="A224" s="24">
        <f>'حضور وانصراف'!D227</f>
        <v>212</v>
      </c>
      <c r="B224" s="24">
        <f>'حضور وانصراف'!E227</f>
        <v>0</v>
      </c>
      <c r="C224" s="24">
        <f>'حضور وانصراف'!F227</f>
        <v>0</v>
      </c>
      <c r="D224" s="24" t="str">
        <f>'حضور وانصراف'!G227</f>
        <v>عامل انتاج</v>
      </c>
      <c r="E224" s="24">
        <f>COUNTIF('حضور وانصراف'!H227:AL227,"ح")+COUNTIF('حضور وانصراف'!H227:AL227,"&lt;0")+COUNTIF('حضور وانصراف'!H227:AL227,"&gt;0")</f>
        <v>0</v>
      </c>
      <c r="F224" s="88">
        <f t="shared" si="18"/>
        <v>-28</v>
      </c>
      <c r="G224" s="25">
        <f>COUNTIF('حضور وانصراف'!H227:AL227,"غ ب")</f>
        <v>0</v>
      </c>
      <c r="H224" s="25">
        <f>COUNTIF('حضور وانصراف'!H227:AL227,"إعتيادى")</f>
        <v>0</v>
      </c>
      <c r="I224" s="25">
        <f>COUNTIF('حضور وانصراف'!I227:AQ227,"1/2إعتيادى")</f>
        <v>0</v>
      </c>
      <c r="J224" s="25">
        <f>COUNTIF('حضور وانصراف'!H227:AL227,"عارضه")</f>
        <v>0</v>
      </c>
      <c r="K224" s="25">
        <f>COUNTIF('حضور وانصراف'!I227:AQ227,"1/2عارضه")</f>
        <v>0</v>
      </c>
      <c r="L224" s="25">
        <f>COUNTIF('حضور وانصراف'!H227:AL227,"بدون اجر")</f>
        <v>0</v>
      </c>
      <c r="M224" s="25">
        <f>COUNTIF('حضور وانصراف'!H227:AL227,"1/2بدون")</f>
        <v>0</v>
      </c>
      <c r="N224" s="25">
        <f>COUNTIF('حضور وانصراف'!H227:AL227,"إذن 1")</f>
        <v>0</v>
      </c>
      <c r="O224" s="25">
        <f>COUNTIF('حضور وانصراف'!H227:AL227,"إذن 2")</f>
        <v>0</v>
      </c>
      <c r="P224" s="25">
        <f>COUNTIF('حضور وانصراف'!H227:AL227,"م")</f>
        <v>0</v>
      </c>
      <c r="Q224" s="25">
        <f>COUNTIF('حضور وانصراف'!H227:AL227,"مرضى")</f>
        <v>0</v>
      </c>
      <c r="R224" s="25">
        <f t="shared" si="19"/>
        <v>0</v>
      </c>
      <c r="S224" s="25">
        <f>COUNTIF('حضور وانصراف'!H227:AL227,"&gt;0")</f>
        <v>0</v>
      </c>
      <c r="T224" s="25">
        <f>SUMIF('حضور وانصراف'!H227:AL227,"&gt;0")</f>
        <v>0</v>
      </c>
      <c r="U224" s="26">
        <f t="shared" si="20"/>
        <v>0</v>
      </c>
      <c r="V224" s="25">
        <f>COUNTIF('حضور وانصراف'!H227:AL227,"&lt;0")</f>
        <v>0</v>
      </c>
      <c r="W224" s="25">
        <f>-SUMIF('حضور وانصراف'!H227:AL227,"&lt;0")</f>
        <v>0</v>
      </c>
      <c r="X224" s="26">
        <f t="shared" si="21"/>
        <v>0</v>
      </c>
      <c r="Y224" s="88">
        <f t="shared" si="22"/>
        <v>-28</v>
      </c>
      <c r="Z224" s="27">
        <f>'حضور وانصراف'!AP227</f>
        <v>0</v>
      </c>
      <c r="AA224" s="27">
        <f>'حضور وانصراف'!AO227</f>
        <v>0</v>
      </c>
      <c r="AB224" s="27">
        <f>'حضور وانصراف'!AQ227</f>
        <v>0</v>
      </c>
      <c r="AC224" s="27">
        <f>'حضور وانصراف'!AR227</f>
        <v>0</v>
      </c>
      <c r="AD224" s="28">
        <f t="shared" si="23"/>
        <v>0</v>
      </c>
      <c r="AE224" s="27">
        <f>'حضور وانصراف'!AW227</f>
        <v>0</v>
      </c>
      <c r="AF224" s="27">
        <f>'حضور وانصراف'!AX227</f>
        <v>0</v>
      </c>
      <c r="AG224" s="27">
        <f>'حضور وانصراف'!AS227</f>
        <v>0</v>
      </c>
      <c r="AH224" s="27">
        <f>'حضور وانصراف'!AT227</f>
        <v>0</v>
      </c>
    </row>
    <row r="225" spans="1:34" ht="18.75" thickBot="1" x14ac:dyDescent="0.25">
      <c r="A225" s="24">
        <f>'حضور وانصراف'!D228</f>
        <v>213</v>
      </c>
      <c r="B225" s="24">
        <f>'حضور وانصراف'!E228</f>
        <v>0</v>
      </c>
      <c r="C225" s="24">
        <f>'حضور وانصراف'!F228</f>
        <v>0</v>
      </c>
      <c r="D225" s="24" t="str">
        <f>'حضور وانصراف'!G228</f>
        <v>عامل انتاج</v>
      </c>
      <c r="E225" s="24">
        <f>COUNTIF('حضور وانصراف'!H228:AL228,"ح")+COUNTIF('حضور وانصراف'!H228:AL228,"&lt;0")+COUNTIF('حضور وانصراف'!H228:AL228,"&gt;0")</f>
        <v>0</v>
      </c>
      <c r="F225" s="88">
        <f t="shared" si="18"/>
        <v>-28</v>
      </c>
      <c r="G225" s="25">
        <f>COUNTIF('حضور وانصراف'!H228:AL228,"غ ب")</f>
        <v>0</v>
      </c>
      <c r="H225" s="25">
        <f>COUNTIF('حضور وانصراف'!H228:AL228,"إعتيادى")</f>
        <v>0</v>
      </c>
      <c r="I225" s="25">
        <f>COUNTIF('حضور وانصراف'!I228:AQ228,"1/2إعتيادى")</f>
        <v>0</v>
      </c>
      <c r="J225" s="25">
        <f>COUNTIF('حضور وانصراف'!H228:AL228,"عارضه")</f>
        <v>0</v>
      </c>
      <c r="K225" s="25">
        <f>COUNTIF('حضور وانصراف'!I228:AQ228,"1/2عارضه")</f>
        <v>0</v>
      </c>
      <c r="L225" s="25">
        <f>COUNTIF('حضور وانصراف'!H228:AL228,"بدون اجر")</f>
        <v>0</v>
      </c>
      <c r="M225" s="25">
        <f>COUNTIF('حضور وانصراف'!H228:AL228,"1/2بدون")</f>
        <v>0</v>
      </c>
      <c r="N225" s="25">
        <f>COUNTIF('حضور وانصراف'!H228:AL228,"إذن 1")</f>
        <v>0</v>
      </c>
      <c r="O225" s="25">
        <f>COUNTIF('حضور وانصراف'!H228:AL228,"إذن 2")</f>
        <v>0</v>
      </c>
      <c r="P225" s="25">
        <f>COUNTIF('حضور وانصراف'!H228:AL228,"م")</f>
        <v>0</v>
      </c>
      <c r="Q225" s="25">
        <f>COUNTIF('حضور وانصراف'!H228:AL228,"مرضى")</f>
        <v>0</v>
      </c>
      <c r="R225" s="25">
        <f t="shared" si="19"/>
        <v>0</v>
      </c>
      <c r="S225" s="25">
        <f>COUNTIF('حضور وانصراف'!H228:AL228,"&gt;0")</f>
        <v>0</v>
      </c>
      <c r="T225" s="25">
        <f>SUMIF('حضور وانصراف'!H228:AL228,"&gt;0")</f>
        <v>0</v>
      </c>
      <c r="U225" s="26">
        <f t="shared" si="20"/>
        <v>0</v>
      </c>
      <c r="V225" s="25">
        <f>COUNTIF('حضور وانصراف'!H228:AL228,"&lt;0")</f>
        <v>0</v>
      </c>
      <c r="W225" s="25">
        <f>-SUMIF('حضور وانصراف'!H228:AL228,"&lt;0")</f>
        <v>0</v>
      </c>
      <c r="X225" s="26">
        <f t="shared" si="21"/>
        <v>0</v>
      </c>
      <c r="Y225" s="88">
        <f t="shared" si="22"/>
        <v>-28</v>
      </c>
      <c r="Z225" s="27">
        <f>'حضور وانصراف'!AP228</f>
        <v>0</v>
      </c>
      <c r="AA225" s="27">
        <f>'حضور وانصراف'!AO228</f>
        <v>0</v>
      </c>
      <c r="AB225" s="27">
        <f>'حضور وانصراف'!AQ228</f>
        <v>0</v>
      </c>
      <c r="AC225" s="27">
        <f>'حضور وانصراف'!AR228</f>
        <v>0</v>
      </c>
      <c r="AD225" s="28">
        <f t="shared" si="23"/>
        <v>0</v>
      </c>
      <c r="AE225" s="27">
        <f>'حضور وانصراف'!AW228</f>
        <v>0</v>
      </c>
      <c r="AF225" s="27">
        <f>'حضور وانصراف'!AX228</f>
        <v>0</v>
      </c>
      <c r="AG225" s="27">
        <f>'حضور وانصراف'!AS228</f>
        <v>0</v>
      </c>
      <c r="AH225" s="27">
        <f>'حضور وانصراف'!AT228</f>
        <v>0</v>
      </c>
    </row>
    <row r="226" spans="1:34" ht="18.75" thickBot="1" x14ac:dyDescent="0.25">
      <c r="A226" s="24">
        <f>'حضور وانصراف'!D229</f>
        <v>214</v>
      </c>
      <c r="B226" s="24">
        <f>'حضور وانصراف'!E229</f>
        <v>0</v>
      </c>
      <c r="C226" s="24">
        <f>'حضور وانصراف'!F229</f>
        <v>0</v>
      </c>
      <c r="D226" s="24" t="str">
        <f>'حضور وانصراف'!G229</f>
        <v>عامل انتاج</v>
      </c>
      <c r="E226" s="24">
        <f>COUNTIF('حضور وانصراف'!H229:AL229,"ح")+COUNTIF('حضور وانصراف'!H229:AL229,"&lt;0")+COUNTIF('حضور وانصراف'!H229:AL229,"&gt;0")</f>
        <v>0</v>
      </c>
      <c r="F226" s="88">
        <f t="shared" si="18"/>
        <v>-28</v>
      </c>
      <c r="G226" s="25">
        <f>COUNTIF('حضور وانصراف'!H229:AL229,"غ ب")</f>
        <v>0</v>
      </c>
      <c r="H226" s="25">
        <f>COUNTIF('حضور وانصراف'!H229:AL229,"إعتيادى")</f>
        <v>0</v>
      </c>
      <c r="I226" s="25">
        <f>COUNTIF('حضور وانصراف'!I229:AQ229,"1/2إعتيادى")</f>
        <v>0</v>
      </c>
      <c r="J226" s="25">
        <f>COUNTIF('حضور وانصراف'!H229:AL229,"عارضه")</f>
        <v>0</v>
      </c>
      <c r="K226" s="25">
        <f>COUNTIF('حضور وانصراف'!I229:AQ229,"1/2عارضه")</f>
        <v>0</v>
      </c>
      <c r="L226" s="25">
        <f>COUNTIF('حضور وانصراف'!H229:AL229,"بدون اجر")</f>
        <v>0</v>
      </c>
      <c r="M226" s="25">
        <f>COUNTIF('حضور وانصراف'!H229:AL229,"1/2بدون")</f>
        <v>0</v>
      </c>
      <c r="N226" s="25">
        <f>COUNTIF('حضور وانصراف'!H229:AL229,"إذن 1")</f>
        <v>0</v>
      </c>
      <c r="O226" s="25">
        <f>COUNTIF('حضور وانصراف'!H229:AL229,"إذن 2")</f>
        <v>0</v>
      </c>
      <c r="P226" s="25">
        <f>COUNTIF('حضور وانصراف'!H229:AL229,"م")</f>
        <v>0</v>
      </c>
      <c r="Q226" s="25">
        <f>COUNTIF('حضور وانصراف'!H229:AL229,"مرضى")</f>
        <v>0</v>
      </c>
      <c r="R226" s="25">
        <f t="shared" si="19"/>
        <v>0</v>
      </c>
      <c r="S226" s="25">
        <f>COUNTIF('حضور وانصراف'!H229:AL229,"&gt;0")</f>
        <v>0</v>
      </c>
      <c r="T226" s="25">
        <f>SUMIF('حضور وانصراف'!H229:AL229,"&gt;0")</f>
        <v>0</v>
      </c>
      <c r="U226" s="26">
        <f t="shared" si="20"/>
        <v>0</v>
      </c>
      <c r="V226" s="25">
        <f>COUNTIF('حضور وانصراف'!H229:AL229,"&lt;0")</f>
        <v>0</v>
      </c>
      <c r="W226" s="25">
        <f>-SUMIF('حضور وانصراف'!H229:AL229,"&lt;0")</f>
        <v>0</v>
      </c>
      <c r="X226" s="26">
        <f t="shared" si="21"/>
        <v>0</v>
      </c>
      <c r="Y226" s="88">
        <f t="shared" si="22"/>
        <v>-28</v>
      </c>
      <c r="Z226" s="27">
        <f>'حضور وانصراف'!AP229</f>
        <v>0</v>
      </c>
      <c r="AA226" s="27">
        <f>'حضور وانصراف'!AO229</f>
        <v>0</v>
      </c>
      <c r="AB226" s="27">
        <f>'حضور وانصراف'!AQ229</f>
        <v>0</v>
      </c>
      <c r="AC226" s="27">
        <f>'حضور وانصراف'!AR229</f>
        <v>0</v>
      </c>
      <c r="AD226" s="28">
        <f t="shared" si="23"/>
        <v>0</v>
      </c>
      <c r="AE226" s="27">
        <f>'حضور وانصراف'!AW229</f>
        <v>0</v>
      </c>
      <c r="AF226" s="27">
        <f>'حضور وانصراف'!AX229</f>
        <v>0</v>
      </c>
      <c r="AG226" s="27">
        <f>'حضور وانصراف'!AS229</f>
        <v>0</v>
      </c>
      <c r="AH226" s="27">
        <f>'حضور وانصراف'!AT229</f>
        <v>0</v>
      </c>
    </row>
    <row r="227" spans="1:34" ht="18.75" thickBot="1" x14ac:dyDescent="0.25">
      <c r="A227" s="24">
        <f>'حضور وانصراف'!D230</f>
        <v>215</v>
      </c>
      <c r="B227" s="24">
        <f>'حضور وانصراف'!E230</f>
        <v>0</v>
      </c>
      <c r="C227" s="24">
        <f>'حضور وانصراف'!F230</f>
        <v>0</v>
      </c>
      <c r="D227" s="24" t="str">
        <f>'حضور وانصراف'!G230</f>
        <v>عامل انتاج</v>
      </c>
      <c r="E227" s="24">
        <f>COUNTIF('حضور وانصراف'!H230:AL230,"ح")+COUNTIF('حضور وانصراف'!H230:AL230,"&lt;0")+COUNTIF('حضور وانصراف'!H230:AL230,"&gt;0")</f>
        <v>0</v>
      </c>
      <c r="F227" s="88">
        <f t="shared" si="18"/>
        <v>-28</v>
      </c>
      <c r="G227" s="25">
        <f>COUNTIF('حضور وانصراف'!H230:AL230,"غ ب")</f>
        <v>0</v>
      </c>
      <c r="H227" s="25">
        <f>COUNTIF('حضور وانصراف'!H230:AL230,"إعتيادى")</f>
        <v>0</v>
      </c>
      <c r="I227" s="25">
        <f>COUNTIF('حضور وانصراف'!I230:AQ230,"1/2إعتيادى")</f>
        <v>0</v>
      </c>
      <c r="J227" s="25">
        <f>COUNTIF('حضور وانصراف'!H230:AL230,"عارضه")</f>
        <v>0</v>
      </c>
      <c r="K227" s="25">
        <f>COUNTIF('حضور وانصراف'!I230:AQ230,"1/2عارضه")</f>
        <v>0</v>
      </c>
      <c r="L227" s="25">
        <f>COUNTIF('حضور وانصراف'!H230:AL230,"بدون اجر")</f>
        <v>0</v>
      </c>
      <c r="M227" s="25">
        <f>COUNTIF('حضور وانصراف'!H230:AL230,"1/2بدون")</f>
        <v>0</v>
      </c>
      <c r="N227" s="25">
        <f>COUNTIF('حضور وانصراف'!H230:AL230,"إذن 1")</f>
        <v>0</v>
      </c>
      <c r="O227" s="25">
        <f>COUNTIF('حضور وانصراف'!H230:AL230,"إذن 2")</f>
        <v>0</v>
      </c>
      <c r="P227" s="25">
        <f>COUNTIF('حضور وانصراف'!H230:AL230,"م")</f>
        <v>0</v>
      </c>
      <c r="Q227" s="25">
        <f>COUNTIF('حضور وانصراف'!H230:AL230,"مرضى")</f>
        <v>0</v>
      </c>
      <c r="R227" s="25">
        <f t="shared" si="19"/>
        <v>0</v>
      </c>
      <c r="S227" s="25">
        <f>COUNTIF('حضور وانصراف'!H230:AL230,"&gt;0")</f>
        <v>0</v>
      </c>
      <c r="T227" s="25">
        <f>SUMIF('حضور وانصراف'!H230:AL230,"&gt;0")</f>
        <v>0</v>
      </c>
      <c r="U227" s="26">
        <f t="shared" si="20"/>
        <v>0</v>
      </c>
      <c r="V227" s="25">
        <f>COUNTIF('حضور وانصراف'!H230:AL230,"&lt;0")</f>
        <v>0</v>
      </c>
      <c r="W227" s="25">
        <f>-SUMIF('حضور وانصراف'!H230:AL230,"&lt;0")</f>
        <v>0</v>
      </c>
      <c r="X227" s="26">
        <f t="shared" si="21"/>
        <v>0</v>
      </c>
      <c r="Y227" s="88">
        <f t="shared" si="22"/>
        <v>-28</v>
      </c>
      <c r="Z227" s="27">
        <f>'حضور وانصراف'!AP230</f>
        <v>0</v>
      </c>
      <c r="AA227" s="27">
        <f>'حضور وانصراف'!AO230</f>
        <v>0</v>
      </c>
      <c r="AB227" s="27">
        <f>'حضور وانصراف'!AQ230</f>
        <v>0</v>
      </c>
      <c r="AC227" s="27">
        <f>'حضور وانصراف'!AR230</f>
        <v>0</v>
      </c>
      <c r="AD227" s="28">
        <f t="shared" si="23"/>
        <v>0</v>
      </c>
      <c r="AE227" s="27">
        <f>'حضور وانصراف'!AW230</f>
        <v>0</v>
      </c>
      <c r="AF227" s="27">
        <f>'حضور وانصراف'!AX230</f>
        <v>0</v>
      </c>
      <c r="AG227" s="27">
        <f>'حضور وانصراف'!AS230</f>
        <v>0</v>
      </c>
      <c r="AH227" s="27">
        <f>'حضور وانصراف'!AT230</f>
        <v>0</v>
      </c>
    </row>
    <row r="228" spans="1:34" ht="18.75" thickBot="1" x14ac:dyDescent="0.25">
      <c r="A228" s="24">
        <f>'حضور وانصراف'!D231</f>
        <v>216</v>
      </c>
      <c r="B228" s="24">
        <f>'حضور وانصراف'!E231</f>
        <v>0</v>
      </c>
      <c r="C228" s="24">
        <f>'حضور وانصراف'!F231</f>
        <v>0</v>
      </c>
      <c r="D228" s="24" t="str">
        <f>'حضور وانصراف'!G231</f>
        <v>عامل انتاج</v>
      </c>
      <c r="E228" s="24">
        <f>COUNTIF('حضور وانصراف'!H231:AL231,"ح")+COUNTIF('حضور وانصراف'!H231:AL231,"&lt;0")+COUNTIF('حضور وانصراف'!H231:AL231,"&gt;0")</f>
        <v>0</v>
      </c>
      <c r="F228" s="88">
        <f t="shared" si="18"/>
        <v>-28</v>
      </c>
      <c r="G228" s="25">
        <f>COUNTIF('حضور وانصراف'!H231:AL231,"غ ب")</f>
        <v>0</v>
      </c>
      <c r="H228" s="25">
        <f>COUNTIF('حضور وانصراف'!H231:AL231,"إعتيادى")</f>
        <v>0</v>
      </c>
      <c r="I228" s="25">
        <f>COUNTIF('حضور وانصراف'!I231:AQ231,"1/2إعتيادى")</f>
        <v>0</v>
      </c>
      <c r="J228" s="25">
        <f>COUNTIF('حضور وانصراف'!H231:AL231,"عارضه")</f>
        <v>0</v>
      </c>
      <c r="K228" s="25">
        <f>COUNTIF('حضور وانصراف'!I231:AQ231,"1/2عارضه")</f>
        <v>0</v>
      </c>
      <c r="L228" s="25">
        <f>COUNTIF('حضور وانصراف'!H231:AL231,"بدون اجر")</f>
        <v>0</v>
      </c>
      <c r="M228" s="25">
        <f>COUNTIF('حضور وانصراف'!H231:AL231,"1/2بدون")</f>
        <v>0</v>
      </c>
      <c r="N228" s="25">
        <f>COUNTIF('حضور وانصراف'!H231:AL231,"إذن 1")</f>
        <v>0</v>
      </c>
      <c r="O228" s="25">
        <f>COUNTIF('حضور وانصراف'!H231:AL231,"إذن 2")</f>
        <v>0</v>
      </c>
      <c r="P228" s="25">
        <f>COUNTIF('حضور وانصراف'!H231:AL231,"م")</f>
        <v>0</v>
      </c>
      <c r="Q228" s="25">
        <f>COUNTIF('حضور وانصراف'!H231:AL231,"مرضى")</f>
        <v>0</v>
      </c>
      <c r="R228" s="25">
        <f t="shared" si="19"/>
        <v>0</v>
      </c>
      <c r="S228" s="25">
        <f>COUNTIF('حضور وانصراف'!H231:AL231,"&gt;0")</f>
        <v>0</v>
      </c>
      <c r="T228" s="25">
        <f>SUMIF('حضور وانصراف'!H231:AL231,"&gt;0")</f>
        <v>0</v>
      </c>
      <c r="U228" s="26">
        <f t="shared" si="20"/>
        <v>0</v>
      </c>
      <c r="V228" s="25">
        <f>COUNTIF('حضور وانصراف'!H231:AL231,"&lt;0")</f>
        <v>0</v>
      </c>
      <c r="W228" s="25">
        <f>-SUMIF('حضور وانصراف'!H231:AL231,"&lt;0")</f>
        <v>0</v>
      </c>
      <c r="X228" s="26">
        <f t="shared" si="21"/>
        <v>0</v>
      </c>
      <c r="Y228" s="88">
        <f t="shared" si="22"/>
        <v>-28</v>
      </c>
      <c r="Z228" s="27">
        <f>'حضور وانصراف'!AP231</f>
        <v>0</v>
      </c>
      <c r="AA228" s="27">
        <f>'حضور وانصراف'!AO231</f>
        <v>0</v>
      </c>
      <c r="AB228" s="27">
        <f>'حضور وانصراف'!AQ231</f>
        <v>0</v>
      </c>
      <c r="AC228" s="27">
        <f>'حضور وانصراف'!AR231</f>
        <v>0</v>
      </c>
      <c r="AD228" s="28">
        <f t="shared" si="23"/>
        <v>0</v>
      </c>
      <c r="AE228" s="27">
        <f>'حضور وانصراف'!AW231</f>
        <v>0</v>
      </c>
      <c r="AF228" s="27">
        <f>'حضور وانصراف'!AX231</f>
        <v>0</v>
      </c>
      <c r="AG228" s="27">
        <f>'حضور وانصراف'!AS231</f>
        <v>0</v>
      </c>
      <c r="AH228" s="27">
        <f>'حضور وانصراف'!AT231</f>
        <v>0</v>
      </c>
    </row>
    <row r="229" spans="1:34" ht="18.75" thickBot="1" x14ac:dyDescent="0.25">
      <c r="A229" s="24">
        <f>'حضور وانصراف'!D232</f>
        <v>217</v>
      </c>
      <c r="B229" s="24">
        <f>'حضور وانصراف'!E232</f>
        <v>0</v>
      </c>
      <c r="C229" s="24">
        <f>'حضور وانصراف'!F232</f>
        <v>0</v>
      </c>
      <c r="D229" s="24" t="str">
        <f>'حضور وانصراف'!G232</f>
        <v>عامل انتاج</v>
      </c>
      <c r="E229" s="24">
        <f>COUNTIF('حضور وانصراف'!H232:AL232,"ح")+COUNTIF('حضور وانصراف'!H232:AL232,"&lt;0")+COUNTIF('حضور وانصراف'!H232:AL232,"&gt;0")</f>
        <v>0</v>
      </c>
      <c r="F229" s="88">
        <f t="shared" si="18"/>
        <v>-28</v>
      </c>
      <c r="G229" s="25">
        <f>COUNTIF('حضور وانصراف'!H232:AL232,"غ ب")</f>
        <v>0</v>
      </c>
      <c r="H229" s="25">
        <f>COUNTIF('حضور وانصراف'!H232:AL232,"إعتيادى")</f>
        <v>0</v>
      </c>
      <c r="I229" s="25">
        <f>COUNTIF('حضور وانصراف'!I232:AQ232,"1/2إعتيادى")</f>
        <v>0</v>
      </c>
      <c r="J229" s="25">
        <f>COUNTIF('حضور وانصراف'!H232:AL232,"عارضه")</f>
        <v>0</v>
      </c>
      <c r="K229" s="25">
        <f>COUNTIF('حضور وانصراف'!I232:AQ232,"1/2عارضه")</f>
        <v>0</v>
      </c>
      <c r="L229" s="25">
        <f>COUNTIF('حضور وانصراف'!H232:AL232,"بدون اجر")</f>
        <v>0</v>
      </c>
      <c r="M229" s="25">
        <f>COUNTIF('حضور وانصراف'!H232:AL232,"1/2بدون")</f>
        <v>0</v>
      </c>
      <c r="N229" s="25">
        <f>COUNTIF('حضور وانصراف'!H232:AL232,"إذن 1")</f>
        <v>0</v>
      </c>
      <c r="O229" s="25">
        <f>COUNTIF('حضور وانصراف'!H232:AL232,"إذن 2")</f>
        <v>0</v>
      </c>
      <c r="P229" s="25">
        <f>COUNTIF('حضور وانصراف'!H232:AL232,"م")</f>
        <v>0</v>
      </c>
      <c r="Q229" s="25">
        <f>COUNTIF('حضور وانصراف'!H232:AL232,"مرضى")</f>
        <v>0</v>
      </c>
      <c r="R229" s="25">
        <f t="shared" si="19"/>
        <v>0</v>
      </c>
      <c r="S229" s="25">
        <f>COUNTIF('حضور وانصراف'!H232:AL232,"&gt;0")</f>
        <v>0</v>
      </c>
      <c r="T229" s="25">
        <f>SUMIF('حضور وانصراف'!H232:AL232,"&gt;0")</f>
        <v>0</v>
      </c>
      <c r="U229" s="26">
        <f t="shared" si="20"/>
        <v>0</v>
      </c>
      <c r="V229" s="25">
        <f>COUNTIF('حضور وانصراف'!H232:AL232,"&lt;0")</f>
        <v>0</v>
      </c>
      <c r="W229" s="25">
        <f>-SUMIF('حضور وانصراف'!H232:AL232,"&lt;0")</f>
        <v>0</v>
      </c>
      <c r="X229" s="26">
        <f t="shared" si="21"/>
        <v>0</v>
      </c>
      <c r="Y229" s="88">
        <f t="shared" si="22"/>
        <v>-28</v>
      </c>
      <c r="Z229" s="27">
        <f>'حضور وانصراف'!AP232</f>
        <v>0</v>
      </c>
      <c r="AA229" s="27">
        <f>'حضور وانصراف'!AO232</f>
        <v>0</v>
      </c>
      <c r="AB229" s="27">
        <f>'حضور وانصراف'!AQ232</f>
        <v>0</v>
      </c>
      <c r="AC229" s="27">
        <f>'حضور وانصراف'!AR232</f>
        <v>0</v>
      </c>
      <c r="AD229" s="28">
        <f t="shared" si="23"/>
        <v>0</v>
      </c>
      <c r="AE229" s="27">
        <f>'حضور وانصراف'!AW232</f>
        <v>0</v>
      </c>
      <c r="AF229" s="27">
        <f>'حضور وانصراف'!AX232</f>
        <v>0</v>
      </c>
      <c r="AG229" s="27">
        <f>'حضور وانصراف'!AS232</f>
        <v>0</v>
      </c>
      <c r="AH229" s="27">
        <f>'حضور وانصراف'!AT232</f>
        <v>0</v>
      </c>
    </row>
    <row r="230" spans="1:34" ht="18.75" thickBot="1" x14ac:dyDescent="0.25">
      <c r="A230" s="24">
        <f>'حضور وانصراف'!D233</f>
        <v>218</v>
      </c>
      <c r="B230" s="24">
        <f>'حضور وانصراف'!E233</f>
        <v>0</v>
      </c>
      <c r="C230" s="24">
        <f>'حضور وانصراف'!F233</f>
        <v>0</v>
      </c>
      <c r="D230" s="24" t="str">
        <f>'حضور وانصراف'!G233</f>
        <v>عامل انتاج</v>
      </c>
      <c r="E230" s="24">
        <f>COUNTIF('حضور وانصراف'!H233:AL233,"ح")+COUNTIF('حضور وانصراف'!H233:AL233,"&lt;0")+COUNTIF('حضور وانصراف'!H233:AL233,"&gt;0")</f>
        <v>0</v>
      </c>
      <c r="F230" s="88">
        <f t="shared" si="18"/>
        <v>-28</v>
      </c>
      <c r="G230" s="25">
        <f>COUNTIF('حضور وانصراف'!H233:AL233,"غ ب")</f>
        <v>0</v>
      </c>
      <c r="H230" s="25">
        <f>COUNTIF('حضور وانصراف'!H233:AL233,"إعتيادى")</f>
        <v>0</v>
      </c>
      <c r="I230" s="25">
        <f>COUNTIF('حضور وانصراف'!I233:AQ233,"1/2إعتيادى")</f>
        <v>0</v>
      </c>
      <c r="J230" s="25">
        <f>COUNTIF('حضور وانصراف'!H233:AL233,"عارضه")</f>
        <v>0</v>
      </c>
      <c r="K230" s="25">
        <f>COUNTIF('حضور وانصراف'!I233:AQ233,"1/2عارضه")</f>
        <v>0</v>
      </c>
      <c r="L230" s="25">
        <f>COUNTIF('حضور وانصراف'!H233:AL233,"بدون اجر")</f>
        <v>0</v>
      </c>
      <c r="M230" s="25">
        <f>COUNTIF('حضور وانصراف'!H233:AL233,"1/2بدون")</f>
        <v>0</v>
      </c>
      <c r="N230" s="25">
        <f>COUNTIF('حضور وانصراف'!H233:AL233,"إذن 1")</f>
        <v>0</v>
      </c>
      <c r="O230" s="25">
        <f>COUNTIF('حضور وانصراف'!H233:AL233,"إذن 2")</f>
        <v>0</v>
      </c>
      <c r="P230" s="25">
        <f>COUNTIF('حضور وانصراف'!H233:AL233,"م")</f>
        <v>0</v>
      </c>
      <c r="Q230" s="25">
        <f>COUNTIF('حضور وانصراف'!H233:AL233,"مرضى")</f>
        <v>0</v>
      </c>
      <c r="R230" s="25">
        <f t="shared" si="19"/>
        <v>0</v>
      </c>
      <c r="S230" s="25">
        <f>COUNTIF('حضور وانصراف'!H233:AL233,"&gt;0")</f>
        <v>0</v>
      </c>
      <c r="T230" s="25">
        <f>SUMIF('حضور وانصراف'!H233:AL233,"&gt;0")</f>
        <v>0</v>
      </c>
      <c r="U230" s="26">
        <f t="shared" si="20"/>
        <v>0</v>
      </c>
      <c r="V230" s="25">
        <f>COUNTIF('حضور وانصراف'!H233:AL233,"&lt;0")</f>
        <v>0</v>
      </c>
      <c r="W230" s="25">
        <f>-SUMIF('حضور وانصراف'!H233:AL233,"&lt;0")</f>
        <v>0</v>
      </c>
      <c r="X230" s="26">
        <f t="shared" si="21"/>
        <v>0</v>
      </c>
      <c r="Y230" s="88">
        <f t="shared" si="22"/>
        <v>-28</v>
      </c>
      <c r="Z230" s="27">
        <f>'حضور وانصراف'!AP233</f>
        <v>0</v>
      </c>
      <c r="AA230" s="27">
        <f>'حضور وانصراف'!AO233</f>
        <v>0</v>
      </c>
      <c r="AB230" s="27">
        <f>'حضور وانصراف'!AQ233</f>
        <v>0</v>
      </c>
      <c r="AC230" s="27">
        <f>'حضور وانصراف'!AR233</f>
        <v>0</v>
      </c>
      <c r="AD230" s="28">
        <f t="shared" si="23"/>
        <v>0</v>
      </c>
      <c r="AE230" s="27">
        <f>'حضور وانصراف'!AW233</f>
        <v>0</v>
      </c>
      <c r="AF230" s="27">
        <f>'حضور وانصراف'!AX233</f>
        <v>0</v>
      </c>
      <c r="AG230" s="27">
        <f>'حضور وانصراف'!AS233</f>
        <v>0</v>
      </c>
      <c r="AH230" s="27">
        <f>'حضور وانصراف'!AT233</f>
        <v>0</v>
      </c>
    </row>
    <row r="231" spans="1:34" ht="18.75" thickBot="1" x14ac:dyDescent="0.25">
      <c r="A231" s="24">
        <f>'حضور وانصراف'!D234</f>
        <v>219</v>
      </c>
      <c r="B231" s="24">
        <f>'حضور وانصراف'!E234</f>
        <v>0</v>
      </c>
      <c r="C231" s="24">
        <f>'حضور وانصراف'!F234</f>
        <v>0</v>
      </c>
      <c r="D231" s="24" t="str">
        <f>'حضور وانصراف'!G234</f>
        <v>عامل انتاج</v>
      </c>
      <c r="E231" s="24">
        <f>COUNTIF('حضور وانصراف'!H234:AL234,"ح")+COUNTIF('حضور وانصراف'!H234:AL234,"&lt;0")+COUNTIF('حضور وانصراف'!H234:AL234,"&gt;0")</f>
        <v>0</v>
      </c>
      <c r="F231" s="88">
        <f t="shared" si="18"/>
        <v>-28</v>
      </c>
      <c r="G231" s="25">
        <f>COUNTIF('حضور وانصراف'!H234:AL234,"غ ب")</f>
        <v>0</v>
      </c>
      <c r="H231" s="25">
        <f>COUNTIF('حضور وانصراف'!H234:AL234,"إعتيادى")</f>
        <v>0</v>
      </c>
      <c r="I231" s="25">
        <f>COUNTIF('حضور وانصراف'!I234:AQ234,"1/2إعتيادى")</f>
        <v>0</v>
      </c>
      <c r="J231" s="25">
        <f>COUNTIF('حضور وانصراف'!H234:AL234,"عارضه")</f>
        <v>0</v>
      </c>
      <c r="K231" s="25">
        <f>COUNTIF('حضور وانصراف'!I234:AQ234,"1/2عارضه")</f>
        <v>0</v>
      </c>
      <c r="L231" s="25">
        <f>COUNTIF('حضور وانصراف'!H234:AL234,"بدون اجر")</f>
        <v>0</v>
      </c>
      <c r="M231" s="25">
        <f>COUNTIF('حضور وانصراف'!H234:AL234,"1/2بدون")</f>
        <v>0</v>
      </c>
      <c r="N231" s="25">
        <f>COUNTIF('حضور وانصراف'!H234:AL234,"إذن 1")</f>
        <v>0</v>
      </c>
      <c r="O231" s="25">
        <f>COUNTIF('حضور وانصراف'!H234:AL234,"إذن 2")</f>
        <v>0</v>
      </c>
      <c r="P231" s="25">
        <f>COUNTIF('حضور وانصراف'!H234:AL234,"م")</f>
        <v>0</v>
      </c>
      <c r="Q231" s="25">
        <f>COUNTIF('حضور وانصراف'!H234:AL234,"مرضى")</f>
        <v>0</v>
      </c>
      <c r="R231" s="25">
        <f t="shared" si="19"/>
        <v>0</v>
      </c>
      <c r="S231" s="25">
        <f>COUNTIF('حضور وانصراف'!H234:AL234,"&gt;0")</f>
        <v>0</v>
      </c>
      <c r="T231" s="25">
        <f>SUMIF('حضور وانصراف'!H234:AL234,"&gt;0")</f>
        <v>0</v>
      </c>
      <c r="U231" s="26">
        <f t="shared" si="20"/>
        <v>0</v>
      </c>
      <c r="V231" s="25">
        <f>COUNTIF('حضور وانصراف'!H234:AL234,"&lt;0")</f>
        <v>0</v>
      </c>
      <c r="W231" s="25">
        <f>-SUMIF('حضور وانصراف'!H234:AL234,"&lt;0")</f>
        <v>0</v>
      </c>
      <c r="X231" s="26">
        <f t="shared" si="21"/>
        <v>0</v>
      </c>
      <c r="Y231" s="88">
        <f t="shared" si="22"/>
        <v>-28</v>
      </c>
      <c r="Z231" s="27">
        <f>'حضور وانصراف'!AP234</f>
        <v>0</v>
      </c>
      <c r="AA231" s="27">
        <f>'حضور وانصراف'!AO234</f>
        <v>0</v>
      </c>
      <c r="AB231" s="27">
        <f>'حضور وانصراف'!AQ234</f>
        <v>0</v>
      </c>
      <c r="AC231" s="27">
        <f>'حضور وانصراف'!AR234</f>
        <v>0</v>
      </c>
      <c r="AD231" s="28">
        <f t="shared" si="23"/>
        <v>0</v>
      </c>
      <c r="AE231" s="27">
        <f>'حضور وانصراف'!AW234</f>
        <v>0</v>
      </c>
      <c r="AF231" s="27">
        <f>'حضور وانصراف'!AX234</f>
        <v>0</v>
      </c>
      <c r="AG231" s="27">
        <f>'حضور وانصراف'!AS234</f>
        <v>0</v>
      </c>
      <c r="AH231" s="27">
        <f>'حضور وانصراف'!AT234</f>
        <v>0</v>
      </c>
    </row>
    <row r="232" spans="1:34" ht="18.75" thickBot="1" x14ac:dyDescent="0.25">
      <c r="A232" s="24">
        <f>'حضور وانصراف'!D235</f>
        <v>220</v>
      </c>
      <c r="B232" s="24">
        <f>'حضور وانصراف'!E235</f>
        <v>0</v>
      </c>
      <c r="C232" s="24">
        <f>'حضور وانصراف'!F235</f>
        <v>0</v>
      </c>
      <c r="D232" s="24" t="str">
        <f>'حضور وانصراف'!G235</f>
        <v>عامل انتاج</v>
      </c>
      <c r="E232" s="24">
        <f>COUNTIF('حضور وانصراف'!H235:AL235,"ح")+COUNTIF('حضور وانصراف'!H235:AL235,"&lt;0")+COUNTIF('حضور وانصراف'!H235:AL235,"&gt;0")</f>
        <v>0</v>
      </c>
      <c r="F232" s="88">
        <f t="shared" si="18"/>
        <v>-28</v>
      </c>
      <c r="G232" s="25">
        <f>COUNTIF('حضور وانصراف'!H235:AL235,"غ ب")</f>
        <v>0</v>
      </c>
      <c r="H232" s="25">
        <f>COUNTIF('حضور وانصراف'!H235:AL235,"إعتيادى")</f>
        <v>0</v>
      </c>
      <c r="I232" s="25">
        <f>COUNTIF('حضور وانصراف'!I235:AQ235,"1/2إعتيادى")</f>
        <v>0</v>
      </c>
      <c r="J232" s="25">
        <f>COUNTIF('حضور وانصراف'!H235:AL235,"عارضه")</f>
        <v>0</v>
      </c>
      <c r="K232" s="25">
        <f>COUNTIF('حضور وانصراف'!I235:AQ235,"1/2عارضه")</f>
        <v>0</v>
      </c>
      <c r="L232" s="25">
        <f>COUNTIF('حضور وانصراف'!H235:AL235,"بدون اجر")</f>
        <v>0</v>
      </c>
      <c r="M232" s="25">
        <f>COUNTIF('حضور وانصراف'!H235:AL235,"1/2بدون")</f>
        <v>0</v>
      </c>
      <c r="N232" s="25">
        <f>COUNTIF('حضور وانصراف'!H235:AL235,"إذن 1")</f>
        <v>0</v>
      </c>
      <c r="O232" s="25">
        <f>COUNTIF('حضور وانصراف'!H235:AL235,"إذن 2")</f>
        <v>0</v>
      </c>
      <c r="P232" s="25">
        <f>COUNTIF('حضور وانصراف'!H235:AL235,"م")</f>
        <v>0</v>
      </c>
      <c r="Q232" s="25">
        <f>COUNTIF('حضور وانصراف'!H235:AL235,"مرضى")</f>
        <v>0</v>
      </c>
      <c r="R232" s="25">
        <f t="shared" si="19"/>
        <v>0</v>
      </c>
      <c r="S232" s="25">
        <f>COUNTIF('حضور وانصراف'!H235:AL235,"&gt;0")</f>
        <v>0</v>
      </c>
      <c r="T232" s="25">
        <f>SUMIF('حضور وانصراف'!H235:AL235,"&gt;0")</f>
        <v>0</v>
      </c>
      <c r="U232" s="26">
        <f t="shared" si="20"/>
        <v>0</v>
      </c>
      <c r="V232" s="25">
        <f>COUNTIF('حضور وانصراف'!H235:AL235,"&lt;0")</f>
        <v>0</v>
      </c>
      <c r="W232" s="25">
        <f>-SUMIF('حضور وانصراف'!H235:AL235,"&lt;0")</f>
        <v>0</v>
      </c>
      <c r="X232" s="26">
        <f t="shared" si="21"/>
        <v>0</v>
      </c>
      <c r="Y232" s="88">
        <f t="shared" si="22"/>
        <v>-28</v>
      </c>
      <c r="Z232" s="27">
        <f>'حضور وانصراف'!AP235</f>
        <v>0</v>
      </c>
      <c r="AA232" s="27">
        <f>'حضور وانصراف'!AO235</f>
        <v>0</v>
      </c>
      <c r="AB232" s="27">
        <f>'حضور وانصراف'!AQ235</f>
        <v>0</v>
      </c>
      <c r="AC232" s="27">
        <f>'حضور وانصراف'!AR235</f>
        <v>0</v>
      </c>
      <c r="AD232" s="28">
        <f t="shared" si="23"/>
        <v>0</v>
      </c>
      <c r="AE232" s="27">
        <f>'حضور وانصراف'!AW235</f>
        <v>0</v>
      </c>
      <c r="AF232" s="27">
        <f>'حضور وانصراف'!AX235</f>
        <v>0</v>
      </c>
      <c r="AG232" s="27">
        <f>'حضور وانصراف'!AS235</f>
        <v>0</v>
      </c>
      <c r="AH232" s="27">
        <f>'حضور وانصراف'!AT235</f>
        <v>0</v>
      </c>
    </row>
    <row r="233" spans="1:34" ht="18.75" thickBot="1" x14ac:dyDescent="0.25">
      <c r="A233" s="24">
        <f>'حضور وانصراف'!D236</f>
        <v>221</v>
      </c>
      <c r="B233" s="24">
        <f>'حضور وانصراف'!E236</f>
        <v>0</v>
      </c>
      <c r="C233" s="24">
        <f>'حضور وانصراف'!F236</f>
        <v>0</v>
      </c>
      <c r="D233" s="24" t="str">
        <f>'حضور وانصراف'!G236</f>
        <v>عامل انتاج</v>
      </c>
      <c r="E233" s="24">
        <f>COUNTIF('حضور وانصراف'!H236:AL236,"ح")+COUNTIF('حضور وانصراف'!H236:AL236,"&lt;0")+COUNTIF('حضور وانصراف'!H236:AL236,"&gt;0")</f>
        <v>0</v>
      </c>
      <c r="F233" s="88">
        <f t="shared" si="18"/>
        <v>-28</v>
      </c>
      <c r="G233" s="25">
        <f>COUNTIF('حضور وانصراف'!H236:AL236,"غ ب")</f>
        <v>0</v>
      </c>
      <c r="H233" s="25">
        <f>COUNTIF('حضور وانصراف'!H236:AL236,"إعتيادى")</f>
        <v>0</v>
      </c>
      <c r="I233" s="25">
        <f>COUNTIF('حضور وانصراف'!I236:AQ236,"1/2إعتيادى")</f>
        <v>0</v>
      </c>
      <c r="J233" s="25">
        <f>COUNTIF('حضور وانصراف'!H236:AL236,"عارضه")</f>
        <v>0</v>
      </c>
      <c r="K233" s="25">
        <f>COUNTIF('حضور وانصراف'!I236:AQ236,"1/2عارضه")</f>
        <v>0</v>
      </c>
      <c r="L233" s="25">
        <f>COUNTIF('حضور وانصراف'!H236:AL236,"بدون اجر")</f>
        <v>0</v>
      </c>
      <c r="M233" s="25">
        <f>COUNTIF('حضور وانصراف'!H236:AL236,"1/2بدون")</f>
        <v>0</v>
      </c>
      <c r="N233" s="25">
        <f>COUNTIF('حضور وانصراف'!H236:AL236,"إذن 1")</f>
        <v>0</v>
      </c>
      <c r="O233" s="25">
        <f>COUNTIF('حضور وانصراف'!H236:AL236,"إذن 2")</f>
        <v>0</v>
      </c>
      <c r="P233" s="25">
        <f>COUNTIF('حضور وانصراف'!H236:AL236,"م")</f>
        <v>0</v>
      </c>
      <c r="Q233" s="25">
        <f>COUNTIF('حضور وانصراف'!H236:AL236,"مرضى")</f>
        <v>0</v>
      </c>
      <c r="R233" s="25">
        <f t="shared" si="19"/>
        <v>0</v>
      </c>
      <c r="S233" s="25">
        <f>COUNTIF('حضور وانصراف'!H236:AL236,"&gt;0")</f>
        <v>0</v>
      </c>
      <c r="T233" s="25">
        <f>SUMIF('حضور وانصراف'!H236:AL236,"&gt;0")</f>
        <v>0</v>
      </c>
      <c r="U233" s="26">
        <f t="shared" si="20"/>
        <v>0</v>
      </c>
      <c r="V233" s="25">
        <f>COUNTIF('حضور وانصراف'!H236:AL236,"&lt;0")</f>
        <v>0</v>
      </c>
      <c r="W233" s="25">
        <f>-SUMIF('حضور وانصراف'!H236:AL236,"&lt;0")</f>
        <v>0</v>
      </c>
      <c r="X233" s="26">
        <f t="shared" si="21"/>
        <v>0</v>
      </c>
      <c r="Y233" s="88">
        <f t="shared" si="22"/>
        <v>-28</v>
      </c>
      <c r="Z233" s="27">
        <f>'حضور وانصراف'!AP236</f>
        <v>0</v>
      </c>
      <c r="AA233" s="27">
        <f>'حضور وانصراف'!AO236</f>
        <v>0</v>
      </c>
      <c r="AB233" s="27">
        <f>'حضور وانصراف'!AQ236</f>
        <v>0</v>
      </c>
      <c r="AC233" s="27">
        <f>'حضور وانصراف'!AR236</f>
        <v>0</v>
      </c>
      <c r="AD233" s="28">
        <f t="shared" si="23"/>
        <v>0</v>
      </c>
      <c r="AE233" s="27">
        <f>'حضور وانصراف'!AW236</f>
        <v>0</v>
      </c>
      <c r="AF233" s="27">
        <f>'حضور وانصراف'!AX236</f>
        <v>0</v>
      </c>
      <c r="AG233" s="27">
        <f>'حضور وانصراف'!AS236</f>
        <v>0</v>
      </c>
      <c r="AH233" s="27">
        <f>'حضور وانصراف'!AT236</f>
        <v>0</v>
      </c>
    </row>
    <row r="234" spans="1:34" ht="18.75" thickBot="1" x14ac:dyDescent="0.25">
      <c r="A234" s="24">
        <f>'حضور وانصراف'!D237</f>
        <v>222</v>
      </c>
      <c r="B234" s="24">
        <f>'حضور وانصراف'!E237</f>
        <v>0</v>
      </c>
      <c r="C234" s="24">
        <f>'حضور وانصراف'!F237</f>
        <v>0</v>
      </c>
      <c r="D234" s="24" t="str">
        <f>'حضور وانصراف'!G237</f>
        <v>عامل انتاج</v>
      </c>
      <c r="E234" s="24">
        <f>COUNTIF('حضور وانصراف'!H237:AL237,"ح")+COUNTIF('حضور وانصراف'!H237:AL237,"&lt;0")+COUNTIF('حضور وانصراف'!H237:AL237,"&gt;0")</f>
        <v>0</v>
      </c>
      <c r="F234" s="88">
        <f t="shared" si="18"/>
        <v>-28</v>
      </c>
      <c r="G234" s="25">
        <f>COUNTIF('حضور وانصراف'!H237:AL237,"غ ب")</f>
        <v>0</v>
      </c>
      <c r="H234" s="25">
        <f>COUNTIF('حضور وانصراف'!H237:AL237,"إعتيادى")</f>
        <v>0</v>
      </c>
      <c r="I234" s="25">
        <f>COUNTIF('حضور وانصراف'!I237:AQ237,"1/2إعتيادى")</f>
        <v>0</v>
      </c>
      <c r="J234" s="25">
        <f>COUNTIF('حضور وانصراف'!H237:AL237,"عارضه")</f>
        <v>0</v>
      </c>
      <c r="K234" s="25">
        <f>COUNTIF('حضور وانصراف'!I237:AQ237,"1/2عارضه")</f>
        <v>0</v>
      </c>
      <c r="L234" s="25">
        <f>COUNTIF('حضور وانصراف'!H237:AL237,"بدون اجر")</f>
        <v>0</v>
      </c>
      <c r="M234" s="25">
        <f>COUNTIF('حضور وانصراف'!H237:AL237,"1/2بدون")</f>
        <v>0</v>
      </c>
      <c r="N234" s="25">
        <f>COUNTIF('حضور وانصراف'!H237:AL237,"إذن 1")</f>
        <v>0</v>
      </c>
      <c r="O234" s="25">
        <f>COUNTIF('حضور وانصراف'!H237:AL237,"إذن 2")</f>
        <v>0</v>
      </c>
      <c r="P234" s="25">
        <f>COUNTIF('حضور وانصراف'!H237:AL237,"م")</f>
        <v>0</v>
      </c>
      <c r="Q234" s="25">
        <f>COUNTIF('حضور وانصراف'!H237:AL237,"مرضى")</f>
        <v>0</v>
      </c>
      <c r="R234" s="25">
        <f t="shared" si="19"/>
        <v>0</v>
      </c>
      <c r="S234" s="25">
        <f>COUNTIF('حضور وانصراف'!H237:AL237,"&gt;0")</f>
        <v>0</v>
      </c>
      <c r="T234" s="25">
        <f>SUMIF('حضور وانصراف'!H237:AL237,"&gt;0")</f>
        <v>0</v>
      </c>
      <c r="U234" s="26">
        <f t="shared" si="20"/>
        <v>0</v>
      </c>
      <c r="V234" s="25">
        <f>COUNTIF('حضور وانصراف'!H237:AL237,"&lt;0")</f>
        <v>0</v>
      </c>
      <c r="W234" s="25">
        <f>-SUMIF('حضور وانصراف'!H237:AL237,"&lt;0")</f>
        <v>0</v>
      </c>
      <c r="X234" s="26">
        <f t="shared" si="21"/>
        <v>0</v>
      </c>
      <c r="Y234" s="88">
        <f t="shared" si="22"/>
        <v>-28</v>
      </c>
      <c r="Z234" s="27">
        <f>'حضور وانصراف'!AP237</f>
        <v>0</v>
      </c>
      <c r="AA234" s="27">
        <f>'حضور وانصراف'!AO237</f>
        <v>0</v>
      </c>
      <c r="AB234" s="27">
        <f>'حضور وانصراف'!AQ237</f>
        <v>0</v>
      </c>
      <c r="AC234" s="27">
        <f>'حضور وانصراف'!AR237</f>
        <v>0</v>
      </c>
      <c r="AD234" s="28">
        <f t="shared" si="23"/>
        <v>0</v>
      </c>
      <c r="AE234" s="27">
        <f>'حضور وانصراف'!AW237</f>
        <v>0</v>
      </c>
      <c r="AF234" s="27">
        <f>'حضور وانصراف'!AX237</f>
        <v>0</v>
      </c>
      <c r="AG234" s="27">
        <f>'حضور وانصراف'!AS237</f>
        <v>0</v>
      </c>
      <c r="AH234" s="27">
        <f>'حضور وانصراف'!AT237</f>
        <v>0</v>
      </c>
    </row>
    <row r="235" spans="1:34" ht="18.75" thickBot="1" x14ac:dyDescent="0.25">
      <c r="A235" s="24">
        <f>'حضور وانصراف'!D238</f>
        <v>223</v>
      </c>
      <c r="B235" s="24">
        <f>'حضور وانصراف'!E238</f>
        <v>0</v>
      </c>
      <c r="C235" s="24">
        <f>'حضور وانصراف'!F238</f>
        <v>0</v>
      </c>
      <c r="D235" s="24" t="str">
        <f>'حضور وانصراف'!G238</f>
        <v>عامل انتاج</v>
      </c>
      <c r="E235" s="24">
        <f>COUNTIF('حضور وانصراف'!H238:AL238,"ح")+COUNTIF('حضور وانصراف'!H238:AL238,"&lt;0")+COUNTIF('حضور وانصراف'!H238:AL238,"&gt;0")</f>
        <v>0</v>
      </c>
      <c r="F235" s="88">
        <f t="shared" si="18"/>
        <v>-28</v>
      </c>
      <c r="G235" s="25">
        <f>COUNTIF('حضور وانصراف'!H238:AL238,"غ ب")</f>
        <v>0</v>
      </c>
      <c r="H235" s="25">
        <f>COUNTIF('حضور وانصراف'!H238:AL238,"إعتيادى")</f>
        <v>0</v>
      </c>
      <c r="I235" s="25">
        <f>COUNTIF('حضور وانصراف'!I238:AQ238,"1/2إعتيادى")</f>
        <v>0</v>
      </c>
      <c r="J235" s="25">
        <f>COUNTIF('حضور وانصراف'!H238:AL238,"عارضه")</f>
        <v>0</v>
      </c>
      <c r="K235" s="25">
        <f>COUNTIF('حضور وانصراف'!I238:AQ238,"1/2عارضه")</f>
        <v>0</v>
      </c>
      <c r="L235" s="25">
        <f>COUNTIF('حضور وانصراف'!H238:AL238,"بدون اجر")</f>
        <v>0</v>
      </c>
      <c r="M235" s="25">
        <f>COUNTIF('حضور وانصراف'!H238:AL238,"1/2بدون")</f>
        <v>0</v>
      </c>
      <c r="N235" s="25">
        <f>COUNTIF('حضور وانصراف'!H238:AL238,"إذن 1")</f>
        <v>0</v>
      </c>
      <c r="O235" s="25">
        <f>COUNTIF('حضور وانصراف'!H238:AL238,"إذن 2")</f>
        <v>0</v>
      </c>
      <c r="P235" s="25">
        <f>COUNTIF('حضور وانصراف'!H238:AL238,"م")</f>
        <v>0</v>
      </c>
      <c r="Q235" s="25">
        <f>COUNTIF('حضور وانصراف'!H238:AL238,"مرضى")</f>
        <v>0</v>
      </c>
      <c r="R235" s="25">
        <f t="shared" si="19"/>
        <v>0</v>
      </c>
      <c r="S235" s="25">
        <f>COUNTIF('حضور وانصراف'!H238:AL238,"&gt;0")</f>
        <v>0</v>
      </c>
      <c r="T235" s="25">
        <f>SUMIF('حضور وانصراف'!H238:AL238,"&gt;0")</f>
        <v>0</v>
      </c>
      <c r="U235" s="26">
        <f t="shared" si="20"/>
        <v>0</v>
      </c>
      <c r="V235" s="25">
        <f>COUNTIF('حضور وانصراف'!H238:AL238,"&lt;0")</f>
        <v>0</v>
      </c>
      <c r="W235" s="25">
        <f>-SUMIF('حضور وانصراف'!H238:AL238,"&lt;0")</f>
        <v>0</v>
      </c>
      <c r="X235" s="26">
        <f t="shared" si="21"/>
        <v>0</v>
      </c>
      <c r="Y235" s="88">
        <f t="shared" si="22"/>
        <v>-28</v>
      </c>
      <c r="Z235" s="27">
        <f>'حضور وانصراف'!AP238</f>
        <v>0</v>
      </c>
      <c r="AA235" s="27">
        <f>'حضور وانصراف'!AO238</f>
        <v>0</v>
      </c>
      <c r="AB235" s="27">
        <f>'حضور وانصراف'!AQ238</f>
        <v>0</v>
      </c>
      <c r="AC235" s="27">
        <f>'حضور وانصراف'!AR238</f>
        <v>0</v>
      </c>
      <c r="AD235" s="28">
        <f t="shared" si="23"/>
        <v>0</v>
      </c>
      <c r="AE235" s="27">
        <f>'حضور وانصراف'!AW238</f>
        <v>0</v>
      </c>
      <c r="AF235" s="27">
        <f>'حضور وانصراف'!AX238</f>
        <v>0</v>
      </c>
      <c r="AG235" s="27">
        <f>'حضور وانصراف'!AS238</f>
        <v>0</v>
      </c>
      <c r="AH235" s="27">
        <f>'حضور وانصراف'!AT238</f>
        <v>0</v>
      </c>
    </row>
    <row r="236" spans="1:34" ht="18.75" thickBot="1" x14ac:dyDescent="0.25">
      <c r="A236" s="24">
        <f>'حضور وانصراف'!D239</f>
        <v>224</v>
      </c>
      <c r="B236" s="24">
        <f>'حضور وانصراف'!E239</f>
        <v>0</v>
      </c>
      <c r="C236" s="24">
        <f>'حضور وانصراف'!F239</f>
        <v>0</v>
      </c>
      <c r="D236" s="24" t="str">
        <f>'حضور وانصراف'!G239</f>
        <v>عامل انتاج</v>
      </c>
      <c r="E236" s="24">
        <f>COUNTIF('حضور وانصراف'!H239:AL239,"ح")+COUNTIF('حضور وانصراف'!H239:AL239,"&lt;0")+COUNTIF('حضور وانصراف'!H239:AL239,"&gt;0")</f>
        <v>0</v>
      </c>
      <c r="F236" s="88">
        <f t="shared" si="18"/>
        <v>-28</v>
      </c>
      <c r="G236" s="25">
        <f>COUNTIF('حضور وانصراف'!H239:AL239,"غ ب")</f>
        <v>0</v>
      </c>
      <c r="H236" s="25">
        <f>COUNTIF('حضور وانصراف'!H239:AL239,"إعتيادى")</f>
        <v>0</v>
      </c>
      <c r="I236" s="25">
        <f>COUNTIF('حضور وانصراف'!I239:AQ239,"1/2إعتيادى")</f>
        <v>0</v>
      </c>
      <c r="J236" s="25">
        <f>COUNTIF('حضور وانصراف'!H239:AL239,"عارضه")</f>
        <v>0</v>
      </c>
      <c r="K236" s="25">
        <f>COUNTIF('حضور وانصراف'!I239:AQ239,"1/2عارضه")</f>
        <v>0</v>
      </c>
      <c r="L236" s="25">
        <f>COUNTIF('حضور وانصراف'!H239:AL239,"بدون اجر")</f>
        <v>0</v>
      </c>
      <c r="M236" s="25">
        <f>COUNTIF('حضور وانصراف'!H239:AL239,"1/2بدون")</f>
        <v>0</v>
      </c>
      <c r="N236" s="25">
        <f>COUNTIF('حضور وانصراف'!H239:AL239,"إذن 1")</f>
        <v>0</v>
      </c>
      <c r="O236" s="25">
        <f>COUNTIF('حضور وانصراف'!H239:AL239,"إذن 2")</f>
        <v>0</v>
      </c>
      <c r="P236" s="25">
        <f>COUNTIF('حضور وانصراف'!H239:AL239,"م")</f>
        <v>0</v>
      </c>
      <c r="Q236" s="25">
        <f>COUNTIF('حضور وانصراف'!H239:AL239,"مرضى")</f>
        <v>0</v>
      </c>
      <c r="R236" s="25">
        <f t="shared" si="19"/>
        <v>0</v>
      </c>
      <c r="S236" s="25">
        <f>COUNTIF('حضور وانصراف'!H239:AL239,"&gt;0")</f>
        <v>0</v>
      </c>
      <c r="T236" s="25">
        <f>SUMIF('حضور وانصراف'!H239:AL239,"&gt;0")</f>
        <v>0</v>
      </c>
      <c r="U236" s="26">
        <f t="shared" si="20"/>
        <v>0</v>
      </c>
      <c r="V236" s="25">
        <f>COUNTIF('حضور وانصراف'!H239:AL239,"&lt;0")</f>
        <v>0</v>
      </c>
      <c r="W236" s="25">
        <f>-SUMIF('حضور وانصراف'!H239:AL239,"&lt;0")</f>
        <v>0</v>
      </c>
      <c r="X236" s="26">
        <f t="shared" si="21"/>
        <v>0</v>
      </c>
      <c r="Y236" s="88">
        <f t="shared" si="22"/>
        <v>-28</v>
      </c>
      <c r="Z236" s="27">
        <f>'حضور وانصراف'!AP239</f>
        <v>0</v>
      </c>
      <c r="AA236" s="27">
        <f>'حضور وانصراف'!AO239</f>
        <v>0</v>
      </c>
      <c r="AB236" s="27">
        <f>'حضور وانصراف'!AQ239</f>
        <v>0</v>
      </c>
      <c r="AC236" s="27">
        <f>'حضور وانصراف'!AR239</f>
        <v>0</v>
      </c>
      <c r="AD236" s="28">
        <f t="shared" si="23"/>
        <v>0</v>
      </c>
      <c r="AE236" s="27">
        <f>'حضور وانصراف'!AW239</f>
        <v>0</v>
      </c>
      <c r="AF236" s="27">
        <f>'حضور وانصراف'!AX239</f>
        <v>0</v>
      </c>
      <c r="AG236" s="27">
        <f>'حضور وانصراف'!AS239</f>
        <v>0</v>
      </c>
      <c r="AH236" s="27">
        <f>'حضور وانصراف'!AT239</f>
        <v>0</v>
      </c>
    </row>
    <row r="237" spans="1:34" ht="18.75" thickBot="1" x14ac:dyDescent="0.25">
      <c r="A237" s="24">
        <f>'حضور وانصراف'!D240</f>
        <v>225</v>
      </c>
      <c r="B237" s="24">
        <f>'حضور وانصراف'!E240</f>
        <v>0</v>
      </c>
      <c r="C237" s="24">
        <f>'حضور وانصراف'!F240</f>
        <v>0</v>
      </c>
      <c r="D237" s="24" t="str">
        <f>'حضور وانصراف'!G240</f>
        <v>عامل انتاج</v>
      </c>
      <c r="E237" s="24">
        <f>COUNTIF('حضور وانصراف'!H240:AL240,"ح")+COUNTIF('حضور وانصراف'!H240:AL240,"&lt;0")+COUNTIF('حضور وانصراف'!H240:AL240,"&gt;0")</f>
        <v>0</v>
      </c>
      <c r="F237" s="88">
        <f t="shared" si="18"/>
        <v>-28</v>
      </c>
      <c r="G237" s="25">
        <f>COUNTIF('حضور وانصراف'!H240:AL240,"غ ب")</f>
        <v>0</v>
      </c>
      <c r="H237" s="25">
        <f>COUNTIF('حضور وانصراف'!H240:AL240,"إعتيادى")</f>
        <v>0</v>
      </c>
      <c r="I237" s="25">
        <f>COUNTIF('حضور وانصراف'!I240:AQ240,"1/2إعتيادى")</f>
        <v>0</v>
      </c>
      <c r="J237" s="25">
        <f>COUNTIF('حضور وانصراف'!H240:AL240,"عارضه")</f>
        <v>0</v>
      </c>
      <c r="K237" s="25">
        <f>COUNTIF('حضور وانصراف'!I240:AQ240,"1/2عارضه")</f>
        <v>0</v>
      </c>
      <c r="L237" s="25">
        <f>COUNTIF('حضور وانصراف'!H240:AL240,"بدون اجر")</f>
        <v>0</v>
      </c>
      <c r="M237" s="25">
        <f>COUNTIF('حضور وانصراف'!H240:AL240,"1/2بدون")</f>
        <v>0</v>
      </c>
      <c r="N237" s="25">
        <f>COUNTIF('حضور وانصراف'!H240:AL240,"إذن 1")</f>
        <v>0</v>
      </c>
      <c r="O237" s="25">
        <f>COUNTIF('حضور وانصراف'!H240:AL240,"إذن 2")</f>
        <v>0</v>
      </c>
      <c r="P237" s="25">
        <f>COUNTIF('حضور وانصراف'!H240:AL240,"م")</f>
        <v>0</v>
      </c>
      <c r="Q237" s="25">
        <f>COUNTIF('حضور وانصراف'!H240:AL240,"مرضى")</f>
        <v>0</v>
      </c>
      <c r="R237" s="25">
        <f t="shared" si="19"/>
        <v>0</v>
      </c>
      <c r="S237" s="25">
        <f>COUNTIF('حضور وانصراف'!H240:AL240,"&gt;0")</f>
        <v>0</v>
      </c>
      <c r="T237" s="25">
        <f>SUMIF('حضور وانصراف'!H240:AL240,"&gt;0")</f>
        <v>0</v>
      </c>
      <c r="U237" s="26">
        <f t="shared" si="20"/>
        <v>0</v>
      </c>
      <c r="V237" s="25">
        <f>COUNTIF('حضور وانصراف'!H240:AL240,"&lt;0")</f>
        <v>0</v>
      </c>
      <c r="W237" s="25">
        <f>-SUMIF('حضور وانصراف'!H240:AL240,"&lt;0")</f>
        <v>0</v>
      </c>
      <c r="X237" s="26">
        <f t="shared" si="21"/>
        <v>0</v>
      </c>
      <c r="Y237" s="88">
        <f t="shared" si="22"/>
        <v>-28</v>
      </c>
      <c r="Z237" s="27">
        <f>'حضور وانصراف'!AP240</f>
        <v>0</v>
      </c>
      <c r="AA237" s="27">
        <f>'حضور وانصراف'!AO240</f>
        <v>0</v>
      </c>
      <c r="AB237" s="27">
        <f>'حضور وانصراف'!AQ240</f>
        <v>0</v>
      </c>
      <c r="AC237" s="27">
        <f>'حضور وانصراف'!AR240</f>
        <v>0</v>
      </c>
      <c r="AD237" s="28">
        <f t="shared" si="23"/>
        <v>0</v>
      </c>
      <c r="AE237" s="27">
        <f>'حضور وانصراف'!AW240</f>
        <v>0</v>
      </c>
      <c r="AF237" s="27">
        <f>'حضور وانصراف'!AX240</f>
        <v>0</v>
      </c>
      <c r="AG237" s="27">
        <f>'حضور وانصراف'!AS240</f>
        <v>0</v>
      </c>
      <c r="AH237" s="27">
        <f>'حضور وانصراف'!AT240</f>
        <v>0</v>
      </c>
    </row>
    <row r="238" spans="1:34" ht="18.75" thickBot="1" x14ac:dyDescent="0.25">
      <c r="A238" s="24">
        <f>'حضور وانصراف'!D241</f>
        <v>226</v>
      </c>
      <c r="B238" s="24">
        <f>'حضور وانصراف'!E241</f>
        <v>0</v>
      </c>
      <c r="C238" s="24">
        <f>'حضور وانصراف'!F241</f>
        <v>0</v>
      </c>
      <c r="D238" s="24" t="str">
        <f>'حضور وانصراف'!G241</f>
        <v>عامل انتاج</v>
      </c>
      <c r="E238" s="24">
        <f>COUNTIF('حضور وانصراف'!H241:AL241,"ح")+COUNTIF('حضور وانصراف'!H241:AL241,"&lt;0")+COUNTIF('حضور وانصراف'!H241:AL241,"&gt;0")</f>
        <v>0</v>
      </c>
      <c r="F238" s="88">
        <f t="shared" si="18"/>
        <v>-28</v>
      </c>
      <c r="G238" s="25">
        <f>COUNTIF('حضور وانصراف'!H241:AL241,"غ ب")</f>
        <v>0</v>
      </c>
      <c r="H238" s="25">
        <f>COUNTIF('حضور وانصراف'!H241:AL241,"إعتيادى")</f>
        <v>0</v>
      </c>
      <c r="I238" s="25">
        <f>COUNTIF('حضور وانصراف'!I241:AQ241,"1/2إعتيادى")</f>
        <v>0</v>
      </c>
      <c r="J238" s="25">
        <f>COUNTIF('حضور وانصراف'!H241:AL241,"عارضه")</f>
        <v>0</v>
      </c>
      <c r="K238" s="25">
        <f>COUNTIF('حضور وانصراف'!I241:AQ241,"1/2عارضه")</f>
        <v>0</v>
      </c>
      <c r="L238" s="25">
        <f>COUNTIF('حضور وانصراف'!H241:AL241,"بدون اجر")</f>
        <v>0</v>
      </c>
      <c r="M238" s="25">
        <f>COUNTIF('حضور وانصراف'!H241:AL241,"1/2بدون")</f>
        <v>0</v>
      </c>
      <c r="N238" s="25">
        <f>COUNTIF('حضور وانصراف'!H241:AL241,"إذن 1")</f>
        <v>0</v>
      </c>
      <c r="O238" s="25">
        <f>COUNTIF('حضور وانصراف'!H241:AL241,"إذن 2")</f>
        <v>0</v>
      </c>
      <c r="P238" s="25">
        <f>COUNTIF('حضور وانصراف'!H241:AL241,"م")</f>
        <v>0</v>
      </c>
      <c r="Q238" s="25">
        <f>COUNTIF('حضور وانصراف'!H241:AL241,"مرضى")</f>
        <v>0</v>
      </c>
      <c r="R238" s="25">
        <f t="shared" si="19"/>
        <v>0</v>
      </c>
      <c r="S238" s="25">
        <f>COUNTIF('حضور وانصراف'!H241:AL241,"&gt;0")</f>
        <v>0</v>
      </c>
      <c r="T238" s="25">
        <f>SUMIF('حضور وانصراف'!H241:AL241,"&gt;0")</f>
        <v>0</v>
      </c>
      <c r="U238" s="26">
        <f t="shared" si="20"/>
        <v>0</v>
      </c>
      <c r="V238" s="25">
        <f>COUNTIF('حضور وانصراف'!H241:AL241,"&lt;0")</f>
        <v>0</v>
      </c>
      <c r="W238" s="25">
        <f>-SUMIF('حضور وانصراف'!H241:AL241,"&lt;0")</f>
        <v>0</v>
      </c>
      <c r="X238" s="26">
        <f t="shared" si="21"/>
        <v>0</v>
      </c>
      <c r="Y238" s="88">
        <f t="shared" si="22"/>
        <v>-28</v>
      </c>
      <c r="Z238" s="27">
        <f>'حضور وانصراف'!AP241</f>
        <v>0</v>
      </c>
      <c r="AA238" s="27">
        <f>'حضور وانصراف'!AO241</f>
        <v>0</v>
      </c>
      <c r="AB238" s="27">
        <f>'حضور وانصراف'!AQ241</f>
        <v>0</v>
      </c>
      <c r="AC238" s="27">
        <f>'حضور وانصراف'!AR241</f>
        <v>0</v>
      </c>
      <c r="AD238" s="28">
        <f t="shared" si="23"/>
        <v>0</v>
      </c>
      <c r="AE238" s="27">
        <f>'حضور وانصراف'!AW241</f>
        <v>0</v>
      </c>
      <c r="AF238" s="27">
        <f>'حضور وانصراف'!AX241</f>
        <v>0</v>
      </c>
      <c r="AG238" s="27">
        <f>'حضور وانصراف'!AS241</f>
        <v>0</v>
      </c>
      <c r="AH238" s="27">
        <f>'حضور وانصراف'!AT241</f>
        <v>0</v>
      </c>
    </row>
    <row r="239" spans="1:34" ht="18.75" thickBot="1" x14ac:dyDescent="0.25">
      <c r="A239" s="24">
        <f>'حضور وانصراف'!D242</f>
        <v>227</v>
      </c>
      <c r="B239" s="24">
        <f>'حضور وانصراف'!E242</f>
        <v>0</v>
      </c>
      <c r="C239" s="24">
        <f>'حضور وانصراف'!F242</f>
        <v>0</v>
      </c>
      <c r="D239" s="24" t="str">
        <f>'حضور وانصراف'!G242</f>
        <v>عامل انتاج</v>
      </c>
      <c r="E239" s="24">
        <f>COUNTIF('حضور وانصراف'!H242:AL242,"ح")+COUNTIF('حضور وانصراف'!H242:AL242,"&lt;0")+COUNTIF('حضور وانصراف'!H242:AL242,"&gt;0")</f>
        <v>0</v>
      </c>
      <c r="F239" s="88">
        <f t="shared" si="18"/>
        <v>-28</v>
      </c>
      <c r="G239" s="25">
        <f>COUNTIF('حضور وانصراف'!H242:AL242,"غ ب")</f>
        <v>0</v>
      </c>
      <c r="H239" s="25">
        <f>COUNTIF('حضور وانصراف'!H242:AL242,"إعتيادى")</f>
        <v>0</v>
      </c>
      <c r="I239" s="25">
        <f>COUNTIF('حضور وانصراف'!I242:AQ242,"1/2إعتيادى")</f>
        <v>0</v>
      </c>
      <c r="J239" s="25">
        <f>COUNTIF('حضور وانصراف'!H242:AL242,"عارضه")</f>
        <v>0</v>
      </c>
      <c r="K239" s="25">
        <f>COUNTIF('حضور وانصراف'!I242:AQ242,"1/2عارضه")</f>
        <v>0</v>
      </c>
      <c r="L239" s="25">
        <f>COUNTIF('حضور وانصراف'!H242:AL242,"بدون اجر")</f>
        <v>0</v>
      </c>
      <c r="M239" s="25">
        <f>COUNTIF('حضور وانصراف'!H242:AL242,"1/2بدون")</f>
        <v>0</v>
      </c>
      <c r="N239" s="25">
        <f>COUNTIF('حضور وانصراف'!H242:AL242,"إذن 1")</f>
        <v>0</v>
      </c>
      <c r="O239" s="25">
        <f>COUNTIF('حضور وانصراف'!H242:AL242,"إذن 2")</f>
        <v>0</v>
      </c>
      <c r="P239" s="25">
        <f>COUNTIF('حضور وانصراف'!H242:AL242,"م")</f>
        <v>0</v>
      </c>
      <c r="Q239" s="25">
        <f>COUNTIF('حضور وانصراف'!H242:AL242,"مرضى")</f>
        <v>0</v>
      </c>
      <c r="R239" s="25">
        <f t="shared" si="19"/>
        <v>0</v>
      </c>
      <c r="S239" s="25">
        <f>COUNTIF('حضور وانصراف'!H242:AL242,"&gt;0")</f>
        <v>0</v>
      </c>
      <c r="T239" s="25">
        <f>SUMIF('حضور وانصراف'!H242:AL242,"&gt;0")</f>
        <v>0</v>
      </c>
      <c r="U239" s="26">
        <f t="shared" si="20"/>
        <v>0</v>
      </c>
      <c r="V239" s="25">
        <f>COUNTIF('حضور وانصراف'!H242:AL242,"&lt;0")</f>
        <v>0</v>
      </c>
      <c r="W239" s="25">
        <f>-SUMIF('حضور وانصراف'!H242:AL242,"&lt;0")</f>
        <v>0</v>
      </c>
      <c r="X239" s="26">
        <f t="shared" si="21"/>
        <v>0</v>
      </c>
      <c r="Y239" s="88">
        <f t="shared" si="22"/>
        <v>-28</v>
      </c>
      <c r="Z239" s="27">
        <f>'حضور وانصراف'!AP242</f>
        <v>0</v>
      </c>
      <c r="AA239" s="27">
        <f>'حضور وانصراف'!AO242</f>
        <v>0</v>
      </c>
      <c r="AB239" s="27">
        <f>'حضور وانصراف'!AQ242</f>
        <v>0</v>
      </c>
      <c r="AC239" s="27">
        <f>'حضور وانصراف'!AR242</f>
        <v>0</v>
      </c>
      <c r="AD239" s="28">
        <f t="shared" si="23"/>
        <v>0</v>
      </c>
      <c r="AE239" s="27">
        <f>'حضور وانصراف'!AW242</f>
        <v>0</v>
      </c>
      <c r="AF239" s="27">
        <f>'حضور وانصراف'!AX242</f>
        <v>0</v>
      </c>
      <c r="AG239" s="27">
        <f>'حضور وانصراف'!AS242</f>
        <v>0</v>
      </c>
      <c r="AH239" s="27">
        <f>'حضور وانصراف'!AT242</f>
        <v>0</v>
      </c>
    </row>
    <row r="240" spans="1:34" ht="18.75" thickBot="1" x14ac:dyDescent="0.25">
      <c r="A240" s="24">
        <f>'حضور وانصراف'!D243</f>
        <v>228</v>
      </c>
      <c r="B240" s="24">
        <f>'حضور وانصراف'!E243</f>
        <v>0</v>
      </c>
      <c r="C240" s="24">
        <f>'حضور وانصراف'!F243</f>
        <v>0</v>
      </c>
      <c r="D240" s="24" t="str">
        <f>'حضور وانصراف'!G243</f>
        <v>عامل انتاج</v>
      </c>
      <c r="E240" s="24">
        <f>COUNTIF('حضور وانصراف'!H243:AL243,"ح")+COUNTIF('حضور وانصراف'!H243:AL243,"&lt;0")+COUNTIF('حضور وانصراف'!H243:AL243,"&gt;0")</f>
        <v>0</v>
      </c>
      <c r="F240" s="88">
        <f t="shared" si="18"/>
        <v>-28</v>
      </c>
      <c r="G240" s="25">
        <f>COUNTIF('حضور وانصراف'!H243:AL243,"غ ب")</f>
        <v>0</v>
      </c>
      <c r="H240" s="25">
        <f>COUNTIF('حضور وانصراف'!H243:AL243,"إعتيادى")</f>
        <v>0</v>
      </c>
      <c r="I240" s="25">
        <f>COUNTIF('حضور وانصراف'!I243:AQ243,"1/2إعتيادى")</f>
        <v>0</v>
      </c>
      <c r="J240" s="25">
        <f>COUNTIF('حضور وانصراف'!H243:AL243,"عارضه")</f>
        <v>0</v>
      </c>
      <c r="K240" s="25">
        <f>COUNTIF('حضور وانصراف'!I243:AQ243,"1/2عارضه")</f>
        <v>0</v>
      </c>
      <c r="L240" s="25">
        <f>COUNTIF('حضور وانصراف'!H243:AL243,"بدون اجر")</f>
        <v>0</v>
      </c>
      <c r="M240" s="25">
        <f>COUNTIF('حضور وانصراف'!H243:AL243,"1/2بدون")</f>
        <v>0</v>
      </c>
      <c r="N240" s="25">
        <f>COUNTIF('حضور وانصراف'!H243:AL243,"إذن 1")</f>
        <v>0</v>
      </c>
      <c r="O240" s="25">
        <f>COUNTIF('حضور وانصراف'!H243:AL243,"إذن 2")</f>
        <v>0</v>
      </c>
      <c r="P240" s="25">
        <f>COUNTIF('حضور وانصراف'!H243:AL243,"م")</f>
        <v>0</v>
      </c>
      <c r="Q240" s="25">
        <f>COUNTIF('حضور وانصراف'!H243:AL243,"مرضى")</f>
        <v>0</v>
      </c>
      <c r="R240" s="25">
        <f t="shared" si="19"/>
        <v>0</v>
      </c>
      <c r="S240" s="25">
        <f>COUNTIF('حضور وانصراف'!H243:AL243,"&gt;0")</f>
        <v>0</v>
      </c>
      <c r="T240" s="25">
        <f>SUMIF('حضور وانصراف'!H243:AL243,"&gt;0")</f>
        <v>0</v>
      </c>
      <c r="U240" s="26">
        <f t="shared" si="20"/>
        <v>0</v>
      </c>
      <c r="V240" s="25">
        <f>COUNTIF('حضور وانصراف'!H243:AL243,"&lt;0")</f>
        <v>0</v>
      </c>
      <c r="W240" s="25">
        <f>-SUMIF('حضور وانصراف'!H243:AL243,"&lt;0")</f>
        <v>0</v>
      </c>
      <c r="X240" s="26">
        <f t="shared" si="21"/>
        <v>0</v>
      </c>
      <c r="Y240" s="88">
        <f t="shared" si="22"/>
        <v>-28</v>
      </c>
      <c r="Z240" s="27">
        <f>'حضور وانصراف'!AP243</f>
        <v>0</v>
      </c>
      <c r="AA240" s="27">
        <f>'حضور وانصراف'!AO243</f>
        <v>0</v>
      </c>
      <c r="AB240" s="27">
        <f>'حضور وانصراف'!AQ243</f>
        <v>0</v>
      </c>
      <c r="AC240" s="27">
        <f>'حضور وانصراف'!AR243</f>
        <v>0</v>
      </c>
      <c r="AD240" s="28">
        <f t="shared" si="23"/>
        <v>0</v>
      </c>
      <c r="AE240" s="27">
        <f>'حضور وانصراف'!AW243</f>
        <v>0</v>
      </c>
      <c r="AF240" s="27">
        <f>'حضور وانصراف'!AX243</f>
        <v>0</v>
      </c>
      <c r="AG240" s="27">
        <f>'حضور وانصراف'!AS243</f>
        <v>0</v>
      </c>
      <c r="AH240" s="27">
        <f>'حضور وانصراف'!AT243</f>
        <v>0</v>
      </c>
    </row>
    <row r="241" spans="1:34" ht="18.75" thickBot="1" x14ac:dyDescent="0.25">
      <c r="A241" s="24">
        <f>'حضور وانصراف'!D244</f>
        <v>229</v>
      </c>
      <c r="B241" s="24">
        <f>'حضور وانصراف'!E244</f>
        <v>0</v>
      </c>
      <c r="C241" s="24">
        <f>'حضور وانصراف'!F244</f>
        <v>0</v>
      </c>
      <c r="D241" s="24" t="str">
        <f>'حضور وانصراف'!G244</f>
        <v>عامل انتاج</v>
      </c>
      <c r="E241" s="24">
        <f>COUNTIF('حضور وانصراف'!H244:AL244,"ح")+COUNTIF('حضور وانصراف'!H244:AL244,"&lt;0")+COUNTIF('حضور وانصراف'!H244:AL244,"&gt;0")</f>
        <v>0</v>
      </c>
      <c r="F241" s="88">
        <f t="shared" si="18"/>
        <v>-28</v>
      </c>
      <c r="G241" s="25">
        <f>COUNTIF('حضور وانصراف'!H244:AL244,"غ ب")</f>
        <v>0</v>
      </c>
      <c r="H241" s="25">
        <f>COUNTIF('حضور وانصراف'!H244:AL244,"إعتيادى")</f>
        <v>0</v>
      </c>
      <c r="I241" s="25">
        <f>COUNTIF('حضور وانصراف'!I244:AQ244,"1/2إعتيادى")</f>
        <v>0</v>
      </c>
      <c r="J241" s="25">
        <f>COUNTIF('حضور وانصراف'!H244:AL244,"عارضه")</f>
        <v>0</v>
      </c>
      <c r="K241" s="25">
        <f>COUNTIF('حضور وانصراف'!I244:AQ244,"1/2عارضه")</f>
        <v>0</v>
      </c>
      <c r="L241" s="25">
        <f>COUNTIF('حضور وانصراف'!H244:AL244,"بدون اجر")</f>
        <v>0</v>
      </c>
      <c r="M241" s="25">
        <f>COUNTIF('حضور وانصراف'!H244:AL244,"1/2بدون")</f>
        <v>0</v>
      </c>
      <c r="N241" s="25">
        <f>COUNTIF('حضور وانصراف'!H244:AL244,"إذن 1")</f>
        <v>0</v>
      </c>
      <c r="O241" s="25">
        <f>COUNTIF('حضور وانصراف'!H244:AL244,"إذن 2")</f>
        <v>0</v>
      </c>
      <c r="P241" s="25">
        <f>COUNTIF('حضور وانصراف'!H244:AL244,"م")</f>
        <v>0</v>
      </c>
      <c r="Q241" s="25">
        <f>COUNTIF('حضور وانصراف'!H244:AL244,"مرضى")</f>
        <v>0</v>
      </c>
      <c r="R241" s="25">
        <f t="shared" si="19"/>
        <v>0</v>
      </c>
      <c r="S241" s="25">
        <f>COUNTIF('حضور وانصراف'!H244:AL244,"&gt;0")</f>
        <v>0</v>
      </c>
      <c r="T241" s="25">
        <f>SUMIF('حضور وانصراف'!H244:AL244,"&gt;0")</f>
        <v>0</v>
      </c>
      <c r="U241" s="26">
        <f t="shared" si="20"/>
        <v>0</v>
      </c>
      <c r="V241" s="25">
        <f>COUNTIF('حضور وانصراف'!H244:AL244,"&lt;0")</f>
        <v>0</v>
      </c>
      <c r="W241" s="25">
        <f>-SUMIF('حضور وانصراف'!H244:AL244,"&lt;0")</f>
        <v>0</v>
      </c>
      <c r="X241" s="26">
        <f t="shared" si="21"/>
        <v>0</v>
      </c>
      <c r="Y241" s="88">
        <f t="shared" si="22"/>
        <v>-28</v>
      </c>
      <c r="Z241" s="27">
        <f>'حضور وانصراف'!AP244</f>
        <v>0</v>
      </c>
      <c r="AA241" s="27">
        <f>'حضور وانصراف'!AO244</f>
        <v>0</v>
      </c>
      <c r="AB241" s="27">
        <f>'حضور وانصراف'!AQ244</f>
        <v>0</v>
      </c>
      <c r="AC241" s="27">
        <f>'حضور وانصراف'!AR244</f>
        <v>0</v>
      </c>
      <c r="AD241" s="28">
        <f t="shared" si="23"/>
        <v>0</v>
      </c>
      <c r="AE241" s="27">
        <f>'حضور وانصراف'!AW244</f>
        <v>0</v>
      </c>
      <c r="AF241" s="27">
        <f>'حضور وانصراف'!AX244</f>
        <v>0</v>
      </c>
      <c r="AG241" s="27">
        <f>'حضور وانصراف'!AS244</f>
        <v>0</v>
      </c>
      <c r="AH241" s="27">
        <f>'حضور وانصراف'!AT244</f>
        <v>0</v>
      </c>
    </row>
    <row r="242" spans="1:34" ht="18.75" thickBot="1" x14ac:dyDescent="0.25">
      <c r="A242" s="24">
        <f>'حضور وانصراف'!D245</f>
        <v>230</v>
      </c>
      <c r="B242" s="24">
        <f>'حضور وانصراف'!E245</f>
        <v>0</v>
      </c>
      <c r="C242" s="24">
        <f>'حضور وانصراف'!F245</f>
        <v>0</v>
      </c>
      <c r="D242" s="24" t="str">
        <f>'حضور وانصراف'!G245</f>
        <v>عامل انتاج</v>
      </c>
      <c r="E242" s="24">
        <f>COUNTIF('حضور وانصراف'!H245:AL245,"ح")+COUNTIF('حضور وانصراف'!H245:AL245,"&lt;0")+COUNTIF('حضور وانصراف'!H245:AL245,"&gt;0")</f>
        <v>0</v>
      </c>
      <c r="F242" s="88">
        <f t="shared" si="18"/>
        <v>-28</v>
      </c>
      <c r="G242" s="25">
        <f>COUNTIF('حضور وانصراف'!H245:AL245,"غ ب")</f>
        <v>0</v>
      </c>
      <c r="H242" s="25">
        <f>COUNTIF('حضور وانصراف'!H245:AL245,"إعتيادى")</f>
        <v>0</v>
      </c>
      <c r="I242" s="25">
        <f>COUNTIF('حضور وانصراف'!I245:AQ245,"1/2إعتيادى")</f>
        <v>0</v>
      </c>
      <c r="J242" s="25">
        <f>COUNTIF('حضور وانصراف'!H245:AL245,"عارضه")</f>
        <v>0</v>
      </c>
      <c r="K242" s="25">
        <f>COUNTIF('حضور وانصراف'!I245:AQ245,"1/2عارضه")</f>
        <v>0</v>
      </c>
      <c r="L242" s="25">
        <f>COUNTIF('حضور وانصراف'!H245:AL245,"بدون اجر")</f>
        <v>0</v>
      </c>
      <c r="M242" s="25">
        <f>COUNTIF('حضور وانصراف'!H245:AL245,"1/2بدون")</f>
        <v>0</v>
      </c>
      <c r="N242" s="25">
        <f>COUNTIF('حضور وانصراف'!H245:AL245,"إذن 1")</f>
        <v>0</v>
      </c>
      <c r="O242" s="25">
        <f>COUNTIF('حضور وانصراف'!H245:AL245,"إذن 2")</f>
        <v>0</v>
      </c>
      <c r="P242" s="25">
        <f>COUNTIF('حضور وانصراف'!H245:AL245,"م")</f>
        <v>0</v>
      </c>
      <c r="Q242" s="25">
        <f>COUNTIF('حضور وانصراف'!H245:AL245,"مرضى")</f>
        <v>0</v>
      </c>
      <c r="R242" s="25">
        <f t="shared" si="19"/>
        <v>0</v>
      </c>
      <c r="S242" s="25">
        <f>COUNTIF('حضور وانصراف'!H245:AL245,"&gt;0")</f>
        <v>0</v>
      </c>
      <c r="T242" s="25">
        <f>SUMIF('حضور وانصراف'!H245:AL245,"&gt;0")</f>
        <v>0</v>
      </c>
      <c r="U242" s="26">
        <f t="shared" si="20"/>
        <v>0</v>
      </c>
      <c r="V242" s="25">
        <f>COUNTIF('حضور وانصراف'!H245:AL245,"&lt;0")</f>
        <v>0</v>
      </c>
      <c r="W242" s="25">
        <f>-SUMIF('حضور وانصراف'!H245:AL245,"&lt;0")</f>
        <v>0</v>
      </c>
      <c r="X242" s="26">
        <f t="shared" si="21"/>
        <v>0</v>
      </c>
      <c r="Y242" s="88">
        <f t="shared" si="22"/>
        <v>-28</v>
      </c>
      <c r="Z242" s="27">
        <f>'حضور وانصراف'!AP245</f>
        <v>0</v>
      </c>
      <c r="AA242" s="27">
        <f>'حضور وانصراف'!AO245</f>
        <v>0</v>
      </c>
      <c r="AB242" s="27">
        <f>'حضور وانصراف'!AQ245</f>
        <v>0</v>
      </c>
      <c r="AC242" s="27">
        <f>'حضور وانصراف'!AR245</f>
        <v>0</v>
      </c>
      <c r="AD242" s="28">
        <f t="shared" si="23"/>
        <v>0</v>
      </c>
      <c r="AE242" s="27">
        <f>'حضور وانصراف'!AW245</f>
        <v>0</v>
      </c>
      <c r="AF242" s="27">
        <f>'حضور وانصراف'!AX245</f>
        <v>0</v>
      </c>
      <c r="AG242" s="27">
        <f>'حضور وانصراف'!AS245</f>
        <v>0</v>
      </c>
      <c r="AH242" s="27">
        <f>'حضور وانصراف'!AT245</f>
        <v>0</v>
      </c>
    </row>
    <row r="243" spans="1:34" ht="18.75" thickBot="1" x14ac:dyDescent="0.25">
      <c r="A243" s="24">
        <f>'حضور وانصراف'!D246</f>
        <v>231</v>
      </c>
      <c r="B243" s="24">
        <f>'حضور وانصراف'!E246</f>
        <v>0</v>
      </c>
      <c r="C243" s="24">
        <f>'حضور وانصراف'!F246</f>
        <v>0</v>
      </c>
      <c r="D243" s="24" t="str">
        <f>'حضور وانصراف'!G246</f>
        <v>عامل انتاج</v>
      </c>
      <c r="E243" s="24">
        <f>COUNTIF('حضور وانصراف'!H246:AL246,"ح")+COUNTIF('حضور وانصراف'!H246:AL246,"&lt;0")+COUNTIF('حضور وانصراف'!H246:AL246,"&gt;0")</f>
        <v>0</v>
      </c>
      <c r="F243" s="88">
        <f t="shared" si="18"/>
        <v>-28</v>
      </c>
      <c r="G243" s="25">
        <f>COUNTIF('حضور وانصراف'!H246:AL246,"غ ب")</f>
        <v>0</v>
      </c>
      <c r="H243" s="25">
        <f>COUNTIF('حضور وانصراف'!H246:AL246,"إعتيادى")</f>
        <v>0</v>
      </c>
      <c r="I243" s="25">
        <f>COUNTIF('حضور وانصراف'!I246:AQ246,"1/2إعتيادى")</f>
        <v>0</v>
      </c>
      <c r="J243" s="25">
        <f>COUNTIF('حضور وانصراف'!H246:AL246,"عارضه")</f>
        <v>0</v>
      </c>
      <c r="K243" s="25">
        <f>COUNTIF('حضور وانصراف'!I246:AQ246,"1/2عارضه")</f>
        <v>0</v>
      </c>
      <c r="L243" s="25">
        <f>COUNTIF('حضور وانصراف'!H246:AL246,"بدون اجر")</f>
        <v>0</v>
      </c>
      <c r="M243" s="25">
        <f>COUNTIF('حضور وانصراف'!H246:AL246,"1/2بدون")</f>
        <v>0</v>
      </c>
      <c r="N243" s="25">
        <f>COUNTIF('حضور وانصراف'!H246:AL246,"إذن 1")</f>
        <v>0</v>
      </c>
      <c r="O243" s="25">
        <f>COUNTIF('حضور وانصراف'!H246:AL246,"إذن 2")</f>
        <v>0</v>
      </c>
      <c r="P243" s="25">
        <f>COUNTIF('حضور وانصراف'!H246:AL246,"م")</f>
        <v>0</v>
      </c>
      <c r="Q243" s="25">
        <f>COUNTIF('حضور وانصراف'!H246:AL246,"مرضى")</f>
        <v>0</v>
      </c>
      <c r="R243" s="25">
        <f t="shared" si="19"/>
        <v>0</v>
      </c>
      <c r="S243" s="25">
        <f>COUNTIF('حضور وانصراف'!H246:AL246,"&gt;0")</f>
        <v>0</v>
      </c>
      <c r="T243" s="25">
        <f>SUMIF('حضور وانصراف'!H246:AL246,"&gt;0")</f>
        <v>0</v>
      </c>
      <c r="U243" s="26">
        <f t="shared" si="20"/>
        <v>0</v>
      </c>
      <c r="V243" s="25">
        <f>COUNTIF('حضور وانصراف'!H246:AL246,"&lt;0")</f>
        <v>0</v>
      </c>
      <c r="W243" s="25">
        <f>-SUMIF('حضور وانصراف'!H246:AL246,"&lt;0")</f>
        <v>0</v>
      </c>
      <c r="X243" s="26">
        <f t="shared" si="21"/>
        <v>0</v>
      </c>
      <c r="Y243" s="88">
        <f t="shared" si="22"/>
        <v>-28</v>
      </c>
      <c r="Z243" s="27">
        <f>'حضور وانصراف'!AP246</f>
        <v>0</v>
      </c>
      <c r="AA243" s="27">
        <f>'حضور وانصراف'!AO246</f>
        <v>0</v>
      </c>
      <c r="AB243" s="27">
        <f>'حضور وانصراف'!AQ246</f>
        <v>0</v>
      </c>
      <c r="AC243" s="27">
        <f>'حضور وانصراف'!AR246</f>
        <v>0</v>
      </c>
      <c r="AD243" s="28">
        <f t="shared" si="23"/>
        <v>0</v>
      </c>
      <c r="AE243" s="27">
        <f>'حضور وانصراف'!AW246</f>
        <v>0</v>
      </c>
      <c r="AF243" s="27">
        <f>'حضور وانصراف'!AX246</f>
        <v>0</v>
      </c>
      <c r="AG243" s="27">
        <f>'حضور وانصراف'!AS246</f>
        <v>0</v>
      </c>
      <c r="AH243" s="27">
        <f>'حضور وانصراف'!AT246</f>
        <v>0</v>
      </c>
    </row>
    <row r="244" spans="1:34" ht="18.75" thickBot="1" x14ac:dyDescent="0.25">
      <c r="A244" s="24">
        <f>'حضور وانصراف'!D247</f>
        <v>232</v>
      </c>
      <c r="B244" s="24">
        <f>'حضور وانصراف'!E247</f>
        <v>0</v>
      </c>
      <c r="C244" s="24">
        <f>'حضور وانصراف'!F247</f>
        <v>0</v>
      </c>
      <c r="D244" s="24" t="str">
        <f>'حضور وانصراف'!G247</f>
        <v>عامل انتاج</v>
      </c>
      <c r="E244" s="24">
        <f>COUNTIF('حضور وانصراف'!H247:AL247,"ح")+COUNTIF('حضور وانصراف'!H247:AL247,"&lt;0")+COUNTIF('حضور وانصراف'!H247:AL247,"&gt;0")</f>
        <v>0</v>
      </c>
      <c r="F244" s="88">
        <f t="shared" si="18"/>
        <v>-28</v>
      </c>
      <c r="G244" s="25">
        <f>COUNTIF('حضور وانصراف'!H247:AL247,"غ ب")</f>
        <v>0</v>
      </c>
      <c r="H244" s="25">
        <f>COUNTIF('حضور وانصراف'!H247:AL247,"إعتيادى")</f>
        <v>0</v>
      </c>
      <c r="I244" s="25">
        <f>COUNTIF('حضور وانصراف'!I247:AQ247,"1/2إعتيادى")</f>
        <v>0</v>
      </c>
      <c r="J244" s="25">
        <f>COUNTIF('حضور وانصراف'!H247:AL247,"عارضه")</f>
        <v>0</v>
      </c>
      <c r="K244" s="25">
        <f>COUNTIF('حضور وانصراف'!I247:AQ247,"1/2عارضه")</f>
        <v>0</v>
      </c>
      <c r="L244" s="25">
        <f>COUNTIF('حضور وانصراف'!H247:AL247,"بدون اجر")</f>
        <v>0</v>
      </c>
      <c r="M244" s="25">
        <f>COUNTIF('حضور وانصراف'!H247:AL247,"1/2بدون")</f>
        <v>0</v>
      </c>
      <c r="N244" s="25">
        <f>COUNTIF('حضور وانصراف'!H247:AL247,"إذن 1")</f>
        <v>0</v>
      </c>
      <c r="O244" s="25">
        <f>COUNTIF('حضور وانصراف'!H247:AL247,"إذن 2")</f>
        <v>0</v>
      </c>
      <c r="P244" s="25">
        <f>COUNTIF('حضور وانصراف'!H247:AL247,"م")</f>
        <v>0</v>
      </c>
      <c r="Q244" s="25">
        <f>COUNTIF('حضور وانصراف'!H247:AL247,"مرضى")</f>
        <v>0</v>
      </c>
      <c r="R244" s="25">
        <f t="shared" si="19"/>
        <v>0</v>
      </c>
      <c r="S244" s="25">
        <f>COUNTIF('حضور وانصراف'!H247:AL247,"&gt;0")</f>
        <v>0</v>
      </c>
      <c r="T244" s="25">
        <f>SUMIF('حضور وانصراف'!H247:AL247,"&gt;0")</f>
        <v>0</v>
      </c>
      <c r="U244" s="26">
        <f t="shared" si="20"/>
        <v>0</v>
      </c>
      <c r="V244" s="25">
        <f>COUNTIF('حضور وانصراف'!H247:AL247,"&lt;0")</f>
        <v>0</v>
      </c>
      <c r="W244" s="25">
        <f>-SUMIF('حضور وانصراف'!H247:AL247,"&lt;0")</f>
        <v>0</v>
      </c>
      <c r="X244" s="26">
        <f t="shared" si="21"/>
        <v>0</v>
      </c>
      <c r="Y244" s="88">
        <f t="shared" si="22"/>
        <v>-28</v>
      </c>
      <c r="Z244" s="27">
        <f>'حضور وانصراف'!AP247</f>
        <v>0</v>
      </c>
      <c r="AA244" s="27">
        <f>'حضور وانصراف'!AO247</f>
        <v>0</v>
      </c>
      <c r="AB244" s="27">
        <f>'حضور وانصراف'!AQ247</f>
        <v>0</v>
      </c>
      <c r="AC244" s="27">
        <f>'حضور وانصراف'!AR247</f>
        <v>0</v>
      </c>
      <c r="AD244" s="28">
        <f t="shared" si="23"/>
        <v>0</v>
      </c>
      <c r="AE244" s="27">
        <f>'حضور وانصراف'!AW247</f>
        <v>0</v>
      </c>
      <c r="AF244" s="27">
        <f>'حضور وانصراف'!AX247</f>
        <v>0</v>
      </c>
      <c r="AG244" s="27">
        <f>'حضور وانصراف'!AS247</f>
        <v>0</v>
      </c>
      <c r="AH244" s="27">
        <f>'حضور وانصراف'!AT247</f>
        <v>0</v>
      </c>
    </row>
    <row r="245" spans="1:34" ht="18.75" thickBot="1" x14ac:dyDescent="0.25">
      <c r="A245" s="24">
        <f>'حضور وانصراف'!D248</f>
        <v>233</v>
      </c>
      <c r="B245" s="24">
        <f>'حضور وانصراف'!E248</f>
        <v>0</v>
      </c>
      <c r="C245" s="24">
        <f>'حضور وانصراف'!F248</f>
        <v>0</v>
      </c>
      <c r="D245" s="24" t="str">
        <f>'حضور وانصراف'!G248</f>
        <v>عامل انتاج</v>
      </c>
      <c r="E245" s="24">
        <f>COUNTIF('حضور وانصراف'!H248:AL248,"ح")+COUNTIF('حضور وانصراف'!H248:AL248,"&lt;0")+COUNTIF('حضور وانصراف'!H248:AL248,"&gt;0")</f>
        <v>0</v>
      </c>
      <c r="F245" s="88">
        <f t="shared" si="18"/>
        <v>-28</v>
      </c>
      <c r="G245" s="25">
        <f>COUNTIF('حضور وانصراف'!H248:AL248,"غ ب")</f>
        <v>0</v>
      </c>
      <c r="H245" s="25">
        <f>COUNTIF('حضور وانصراف'!H248:AL248,"إعتيادى")</f>
        <v>0</v>
      </c>
      <c r="I245" s="25">
        <f>COUNTIF('حضور وانصراف'!I248:AQ248,"1/2إعتيادى")</f>
        <v>0</v>
      </c>
      <c r="J245" s="25">
        <f>COUNTIF('حضور وانصراف'!H248:AL248,"عارضه")</f>
        <v>0</v>
      </c>
      <c r="K245" s="25">
        <f>COUNTIF('حضور وانصراف'!I248:AQ248,"1/2عارضه")</f>
        <v>0</v>
      </c>
      <c r="L245" s="25">
        <f>COUNTIF('حضور وانصراف'!H248:AL248,"بدون اجر")</f>
        <v>0</v>
      </c>
      <c r="M245" s="25">
        <f>COUNTIF('حضور وانصراف'!H248:AL248,"1/2بدون")</f>
        <v>0</v>
      </c>
      <c r="N245" s="25">
        <f>COUNTIF('حضور وانصراف'!H248:AL248,"إذن 1")</f>
        <v>0</v>
      </c>
      <c r="O245" s="25">
        <f>COUNTIF('حضور وانصراف'!H248:AL248,"إذن 2")</f>
        <v>0</v>
      </c>
      <c r="P245" s="25">
        <f>COUNTIF('حضور وانصراف'!H248:AL248,"م")</f>
        <v>0</v>
      </c>
      <c r="Q245" s="25">
        <f>COUNTIF('حضور وانصراف'!H248:AL248,"مرضى")</f>
        <v>0</v>
      </c>
      <c r="R245" s="25">
        <f t="shared" si="19"/>
        <v>0</v>
      </c>
      <c r="S245" s="25">
        <f>COUNTIF('حضور وانصراف'!H248:AL248,"&gt;0")</f>
        <v>0</v>
      </c>
      <c r="T245" s="25">
        <f>SUMIF('حضور وانصراف'!H248:AL248,"&gt;0")</f>
        <v>0</v>
      </c>
      <c r="U245" s="26">
        <f t="shared" si="20"/>
        <v>0</v>
      </c>
      <c r="V245" s="25">
        <f>COUNTIF('حضور وانصراف'!H248:AL248,"&lt;0")</f>
        <v>0</v>
      </c>
      <c r="W245" s="25">
        <f>-SUMIF('حضور وانصراف'!H248:AL248,"&lt;0")</f>
        <v>0</v>
      </c>
      <c r="X245" s="26">
        <f t="shared" si="21"/>
        <v>0</v>
      </c>
      <c r="Y245" s="88">
        <f t="shared" si="22"/>
        <v>-28</v>
      </c>
      <c r="Z245" s="27">
        <f>'حضور وانصراف'!AP248</f>
        <v>0</v>
      </c>
      <c r="AA245" s="27">
        <f>'حضور وانصراف'!AO248</f>
        <v>0</v>
      </c>
      <c r="AB245" s="27">
        <f>'حضور وانصراف'!AQ248</f>
        <v>0</v>
      </c>
      <c r="AC245" s="27">
        <f>'حضور وانصراف'!AR248</f>
        <v>0</v>
      </c>
      <c r="AD245" s="28">
        <f t="shared" si="23"/>
        <v>0</v>
      </c>
      <c r="AE245" s="27">
        <f>'حضور وانصراف'!AW248</f>
        <v>0</v>
      </c>
      <c r="AF245" s="27">
        <f>'حضور وانصراف'!AX248</f>
        <v>0</v>
      </c>
      <c r="AG245" s="27">
        <f>'حضور وانصراف'!AS248</f>
        <v>0</v>
      </c>
      <c r="AH245" s="27">
        <f>'حضور وانصراف'!AT248</f>
        <v>0</v>
      </c>
    </row>
    <row r="246" spans="1:34" ht="18.75" thickBot="1" x14ac:dyDescent="0.25">
      <c r="A246" s="24">
        <f>'حضور وانصراف'!D249</f>
        <v>234</v>
      </c>
      <c r="B246" s="24">
        <f>'حضور وانصراف'!E249</f>
        <v>0</v>
      </c>
      <c r="C246" s="24">
        <f>'حضور وانصراف'!F249</f>
        <v>0</v>
      </c>
      <c r="D246" s="24" t="str">
        <f>'حضور وانصراف'!G249</f>
        <v>عامل انتاج</v>
      </c>
      <c r="E246" s="24">
        <f>COUNTIF('حضور وانصراف'!H249:AL249,"ح")+COUNTIF('حضور وانصراف'!H249:AL249,"&lt;0")+COUNTIF('حضور وانصراف'!H249:AL249,"&gt;0")</f>
        <v>0</v>
      </c>
      <c r="F246" s="88">
        <f t="shared" si="18"/>
        <v>-28</v>
      </c>
      <c r="G246" s="25">
        <f>COUNTIF('حضور وانصراف'!H249:AL249,"غ ب")</f>
        <v>0</v>
      </c>
      <c r="H246" s="25">
        <f>COUNTIF('حضور وانصراف'!H249:AL249,"إعتيادى")</f>
        <v>0</v>
      </c>
      <c r="I246" s="25">
        <f>COUNTIF('حضور وانصراف'!I249:AQ249,"1/2إعتيادى")</f>
        <v>0</v>
      </c>
      <c r="J246" s="25">
        <f>COUNTIF('حضور وانصراف'!H249:AL249,"عارضه")</f>
        <v>0</v>
      </c>
      <c r="K246" s="25">
        <f>COUNTIF('حضور وانصراف'!I249:AQ249,"1/2عارضه")</f>
        <v>0</v>
      </c>
      <c r="L246" s="25">
        <f>COUNTIF('حضور وانصراف'!H249:AL249,"بدون اجر")</f>
        <v>0</v>
      </c>
      <c r="M246" s="25">
        <f>COUNTIF('حضور وانصراف'!H249:AL249,"1/2بدون")</f>
        <v>0</v>
      </c>
      <c r="N246" s="25">
        <f>COUNTIF('حضور وانصراف'!H249:AL249,"إذن 1")</f>
        <v>0</v>
      </c>
      <c r="O246" s="25">
        <f>COUNTIF('حضور وانصراف'!H249:AL249,"إذن 2")</f>
        <v>0</v>
      </c>
      <c r="P246" s="25">
        <f>COUNTIF('حضور وانصراف'!H249:AL249,"م")</f>
        <v>0</v>
      </c>
      <c r="Q246" s="25">
        <f>COUNTIF('حضور وانصراف'!H249:AL249,"مرضى")</f>
        <v>0</v>
      </c>
      <c r="R246" s="25">
        <f t="shared" si="19"/>
        <v>0</v>
      </c>
      <c r="S246" s="25">
        <f>COUNTIF('حضور وانصراف'!H249:AL249,"&gt;0")</f>
        <v>0</v>
      </c>
      <c r="T246" s="25">
        <f>SUMIF('حضور وانصراف'!H249:AL249,"&gt;0")</f>
        <v>0</v>
      </c>
      <c r="U246" s="26">
        <f t="shared" si="20"/>
        <v>0</v>
      </c>
      <c r="V246" s="25">
        <f>COUNTIF('حضور وانصراف'!H249:AL249,"&lt;0")</f>
        <v>0</v>
      </c>
      <c r="W246" s="25">
        <f>-SUMIF('حضور وانصراف'!H249:AL249,"&lt;0")</f>
        <v>0</v>
      </c>
      <c r="X246" s="26">
        <f t="shared" si="21"/>
        <v>0</v>
      </c>
      <c r="Y246" s="88">
        <f t="shared" si="22"/>
        <v>-28</v>
      </c>
      <c r="Z246" s="27">
        <f>'حضور وانصراف'!AP249</f>
        <v>0</v>
      </c>
      <c r="AA246" s="27">
        <f>'حضور وانصراف'!AO249</f>
        <v>0</v>
      </c>
      <c r="AB246" s="27">
        <f>'حضور وانصراف'!AQ249</f>
        <v>0</v>
      </c>
      <c r="AC246" s="27">
        <f>'حضور وانصراف'!AR249</f>
        <v>0</v>
      </c>
      <c r="AD246" s="28">
        <f t="shared" si="23"/>
        <v>0</v>
      </c>
      <c r="AE246" s="27">
        <f>'حضور وانصراف'!AW249</f>
        <v>0</v>
      </c>
      <c r="AF246" s="27">
        <f>'حضور وانصراف'!AX249</f>
        <v>0</v>
      </c>
      <c r="AG246" s="27">
        <f>'حضور وانصراف'!AS249</f>
        <v>0</v>
      </c>
      <c r="AH246" s="27">
        <f>'حضور وانصراف'!AT249</f>
        <v>0</v>
      </c>
    </row>
    <row r="247" spans="1:34" ht="18.75" thickBot="1" x14ac:dyDescent="0.25">
      <c r="A247" s="24">
        <f>'حضور وانصراف'!D250</f>
        <v>235</v>
      </c>
      <c r="B247" s="24">
        <f>'حضور وانصراف'!E250</f>
        <v>0</v>
      </c>
      <c r="C247" s="24">
        <f>'حضور وانصراف'!F250</f>
        <v>0</v>
      </c>
      <c r="D247" s="24" t="str">
        <f>'حضور وانصراف'!G250</f>
        <v>عامل انتاج</v>
      </c>
      <c r="E247" s="24">
        <f>COUNTIF('حضور وانصراف'!H250:AL250,"ح")+COUNTIF('حضور وانصراف'!H250:AL250,"&lt;0")+COUNTIF('حضور وانصراف'!H250:AL250,"&gt;0")</f>
        <v>0</v>
      </c>
      <c r="F247" s="88">
        <f t="shared" si="18"/>
        <v>-28</v>
      </c>
      <c r="G247" s="25">
        <f>COUNTIF('حضور وانصراف'!H250:AL250,"غ ب")</f>
        <v>0</v>
      </c>
      <c r="H247" s="25">
        <f>COUNTIF('حضور وانصراف'!H250:AL250,"إعتيادى")</f>
        <v>0</v>
      </c>
      <c r="I247" s="25">
        <f>COUNTIF('حضور وانصراف'!I250:AQ250,"1/2إعتيادى")</f>
        <v>0</v>
      </c>
      <c r="J247" s="25">
        <f>COUNTIF('حضور وانصراف'!H250:AL250,"عارضه")</f>
        <v>0</v>
      </c>
      <c r="K247" s="25">
        <f>COUNTIF('حضور وانصراف'!I250:AQ250,"1/2عارضه")</f>
        <v>0</v>
      </c>
      <c r="L247" s="25">
        <f>COUNTIF('حضور وانصراف'!H250:AL250,"بدون اجر")</f>
        <v>0</v>
      </c>
      <c r="M247" s="25">
        <f>COUNTIF('حضور وانصراف'!H250:AL250,"1/2بدون")</f>
        <v>0</v>
      </c>
      <c r="N247" s="25">
        <f>COUNTIF('حضور وانصراف'!H250:AL250,"إذن 1")</f>
        <v>0</v>
      </c>
      <c r="O247" s="25">
        <f>COUNTIF('حضور وانصراف'!H250:AL250,"إذن 2")</f>
        <v>0</v>
      </c>
      <c r="P247" s="25">
        <f>COUNTIF('حضور وانصراف'!H250:AL250,"م")</f>
        <v>0</v>
      </c>
      <c r="Q247" s="25">
        <f>COUNTIF('حضور وانصراف'!H250:AL250,"مرضى")</f>
        <v>0</v>
      </c>
      <c r="R247" s="25">
        <f t="shared" si="19"/>
        <v>0</v>
      </c>
      <c r="S247" s="25">
        <f>COUNTIF('حضور وانصراف'!H250:AL250,"&gt;0")</f>
        <v>0</v>
      </c>
      <c r="T247" s="25">
        <f>SUMIF('حضور وانصراف'!H250:AL250,"&gt;0")</f>
        <v>0</v>
      </c>
      <c r="U247" s="26">
        <f t="shared" si="20"/>
        <v>0</v>
      </c>
      <c r="V247" s="25">
        <f>COUNTIF('حضور وانصراف'!H250:AL250,"&lt;0")</f>
        <v>0</v>
      </c>
      <c r="W247" s="25">
        <f>-SUMIF('حضور وانصراف'!H250:AL250,"&lt;0")</f>
        <v>0</v>
      </c>
      <c r="X247" s="26">
        <f t="shared" si="21"/>
        <v>0</v>
      </c>
      <c r="Y247" s="88">
        <f t="shared" si="22"/>
        <v>-28</v>
      </c>
      <c r="Z247" s="27">
        <f>'حضور وانصراف'!AP250</f>
        <v>0</v>
      </c>
      <c r="AA247" s="27">
        <f>'حضور وانصراف'!AO250</f>
        <v>0</v>
      </c>
      <c r="AB247" s="27">
        <f>'حضور وانصراف'!AQ250</f>
        <v>0</v>
      </c>
      <c r="AC247" s="27">
        <f>'حضور وانصراف'!AR250</f>
        <v>0</v>
      </c>
      <c r="AD247" s="28">
        <f t="shared" si="23"/>
        <v>0</v>
      </c>
      <c r="AE247" s="27">
        <f>'حضور وانصراف'!AW250</f>
        <v>0</v>
      </c>
      <c r="AF247" s="27">
        <f>'حضور وانصراف'!AX250</f>
        <v>0</v>
      </c>
      <c r="AG247" s="27">
        <f>'حضور وانصراف'!AS250</f>
        <v>0</v>
      </c>
      <c r="AH247" s="27">
        <f>'حضور وانصراف'!AT250</f>
        <v>0</v>
      </c>
    </row>
    <row r="248" spans="1:34" ht="18.75" thickBot="1" x14ac:dyDescent="0.25">
      <c r="A248" s="24">
        <f>'حضور وانصراف'!D251</f>
        <v>236</v>
      </c>
      <c r="B248" s="24">
        <f>'حضور وانصراف'!E251</f>
        <v>0</v>
      </c>
      <c r="C248" s="24">
        <f>'حضور وانصراف'!F251</f>
        <v>0</v>
      </c>
      <c r="D248" s="24" t="str">
        <f>'حضور وانصراف'!G251</f>
        <v>عامل انتاج</v>
      </c>
      <c r="E248" s="24">
        <f>COUNTIF('حضور وانصراف'!H251:AL251,"ح")+COUNTIF('حضور وانصراف'!H251:AL251,"&lt;0")+COUNTIF('حضور وانصراف'!H251:AL251,"&gt;0")</f>
        <v>0</v>
      </c>
      <c r="F248" s="88">
        <f t="shared" si="18"/>
        <v>-28</v>
      </c>
      <c r="G248" s="25">
        <f>COUNTIF('حضور وانصراف'!H251:AL251,"غ ب")</f>
        <v>0</v>
      </c>
      <c r="H248" s="25">
        <f>COUNTIF('حضور وانصراف'!H251:AL251,"إعتيادى")</f>
        <v>0</v>
      </c>
      <c r="I248" s="25">
        <f>COUNTIF('حضور وانصراف'!I251:AQ251,"1/2إعتيادى")</f>
        <v>0</v>
      </c>
      <c r="J248" s="25">
        <f>COUNTIF('حضور وانصراف'!H251:AL251,"عارضه")</f>
        <v>0</v>
      </c>
      <c r="K248" s="25">
        <f>COUNTIF('حضور وانصراف'!I251:AQ251,"1/2عارضه")</f>
        <v>0</v>
      </c>
      <c r="L248" s="25">
        <f>COUNTIF('حضور وانصراف'!H251:AL251,"بدون اجر")</f>
        <v>0</v>
      </c>
      <c r="M248" s="25">
        <f>COUNTIF('حضور وانصراف'!H251:AL251,"1/2بدون")</f>
        <v>0</v>
      </c>
      <c r="N248" s="25">
        <f>COUNTIF('حضور وانصراف'!H251:AL251,"إذن 1")</f>
        <v>0</v>
      </c>
      <c r="O248" s="25">
        <f>COUNTIF('حضور وانصراف'!H251:AL251,"إذن 2")</f>
        <v>0</v>
      </c>
      <c r="P248" s="25">
        <f>COUNTIF('حضور وانصراف'!H251:AL251,"م")</f>
        <v>0</v>
      </c>
      <c r="Q248" s="25">
        <f>COUNTIF('حضور وانصراف'!H251:AL251,"مرضى")</f>
        <v>0</v>
      </c>
      <c r="R248" s="25">
        <f t="shared" si="19"/>
        <v>0</v>
      </c>
      <c r="S248" s="25">
        <f>COUNTIF('حضور وانصراف'!H251:AL251,"&gt;0")</f>
        <v>0</v>
      </c>
      <c r="T248" s="25">
        <f>SUMIF('حضور وانصراف'!H251:AL251,"&gt;0")</f>
        <v>0</v>
      </c>
      <c r="U248" s="26">
        <f t="shared" si="20"/>
        <v>0</v>
      </c>
      <c r="V248" s="25">
        <f>COUNTIF('حضور وانصراف'!H251:AL251,"&lt;0")</f>
        <v>0</v>
      </c>
      <c r="W248" s="25">
        <f>-SUMIF('حضور وانصراف'!H251:AL251,"&lt;0")</f>
        <v>0</v>
      </c>
      <c r="X248" s="26">
        <f t="shared" si="21"/>
        <v>0</v>
      </c>
      <c r="Y248" s="88">
        <f t="shared" si="22"/>
        <v>-28</v>
      </c>
      <c r="Z248" s="27">
        <f>'حضور وانصراف'!AP251</f>
        <v>0</v>
      </c>
      <c r="AA248" s="27">
        <f>'حضور وانصراف'!AO251</f>
        <v>0</v>
      </c>
      <c r="AB248" s="27">
        <f>'حضور وانصراف'!AQ251</f>
        <v>0</v>
      </c>
      <c r="AC248" s="27">
        <f>'حضور وانصراف'!AR251</f>
        <v>0</v>
      </c>
      <c r="AD248" s="28">
        <f t="shared" si="23"/>
        <v>0</v>
      </c>
      <c r="AE248" s="27">
        <f>'حضور وانصراف'!AW251</f>
        <v>0</v>
      </c>
      <c r="AF248" s="27">
        <f>'حضور وانصراف'!AX251</f>
        <v>0</v>
      </c>
      <c r="AG248" s="27">
        <f>'حضور وانصراف'!AS251</f>
        <v>0</v>
      </c>
      <c r="AH248" s="27">
        <f>'حضور وانصراف'!AT251</f>
        <v>0</v>
      </c>
    </row>
    <row r="249" spans="1:34" ht="18.75" thickBot="1" x14ac:dyDescent="0.25">
      <c r="A249" s="24">
        <f>'حضور وانصراف'!D252</f>
        <v>237</v>
      </c>
      <c r="B249" s="24">
        <f>'حضور وانصراف'!E252</f>
        <v>0</v>
      </c>
      <c r="C249" s="24">
        <f>'حضور وانصراف'!F252</f>
        <v>0</v>
      </c>
      <c r="D249" s="24" t="str">
        <f>'حضور وانصراف'!G252</f>
        <v>عامل انتاج</v>
      </c>
      <c r="E249" s="24">
        <f>COUNTIF('حضور وانصراف'!H252:AL252,"ح")+COUNTIF('حضور وانصراف'!H252:AL252,"&lt;0")+COUNTIF('حضور وانصراف'!H252:AL252,"&gt;0")</f>
        <v>0</v>
      </c>
      <c r="F249" s="88">
        <f t="shared" si="18"/>
        <v>-28</v>
      </c>
      <c r="G249" s="25">
        <f>COUNTIF('حضور وانصراف'!H252:AL252,"غ ب")</f>
        <v>0</v>
      </c>
      <c r="H249" s="25">
        <f>COUNTIF('حضور وانصراف'!H252:AL252,"إعتيادى")</f>
        <v>0</v>
      </c>
      <c r="I249" s="25">
        <f>COUNTIF('حضور وانصراف'!I252:AQ252,"1/2إعتيادى")</f>
        <v>0</v>
      </c>
      <c r="J249" s="25">
        <f>COUNTIF('حضور وانصراف'!H252:AL252,"عارضه")</f>
        <v>0</v>
      </c>
      <c r="K249" s="25">
        <f>COUNTIF('حضور وانصراف'!I252:AQ252,"1/2عارضه")</f>
        <v>0</v>
      </c>
      <c r="L249" s="25">
        <f>COUNTIF('حضور وانصراف'!H252:AL252,"بدون اجر")</f>
        <v>0</v>
      </c>
      <c r="M249" s="25">
        <f>COUNTIF('حضور وانصراف'!H252:AL252,"1/2بدون")</f>
        <v>0</v>
      </c>
      <c r="N249" s="25">
        <f>COUNTIF('حضور وانصراف'!H252:AL252,"إذن 1")</f>
        <v>0</v>
      </c>
      <c r="O249" s="25">
        <f>COUNTIF('حضور وانصراف'!H252:AL252,"إذن 2")</f>
        <v>0</v>
      </c>
      <c r="P249" s="25">
        <f>COUNTIF('حضور وانصراف'!H252:AL252,"م")</f>
        <v>0</v>
      </c>
      <c r="Q249" s="25">
        <f>COUNTIF('حضور وانصراف'!H252:AL252,"مرضى")</f>
        <v>0</v>
      </c>
      <c r="R249" s="25">
        <f t="shared" si="19"/>
        <v>0</v>
      </c>
      <c r="S249" s="25">
        <f>COUNTIF('حضور وانصراف'!H252:AL252,"&gt;0")</f>
        <v>0</v>
      </c>
      <c r="T249" s="25">
        <f>SUMIF('حضور وانصراف'!H252:AL252,"&gt;0")</f>
        <v>0</v>
      </c>
      <c r="U249" s="26">
        <f t="shared" si="20"/>
        <v>0</v>
      </c>
      <c r="V249" s="25">
        <f>COUNTIF('حضور وانصراف'!H252:AL252,"&lt;0")</f>
        <v>0</v>
      </c>
      <c r="W249" s="25">
        <f>-SUMIF('حضور وانصراف'!H252:AL252,"&lt;0")</f>
        <v>0</v>
      </c>
      <c r="X249" s="26">
        <f t="shared" si="21"/>
        <v>0</v>
      </c>
      <c r="Y249" s="88">
        <f t="shared" si="22"/>
        <v>-28</v>
      </c>
      <c r="Z249" s="27">
        <f>'حضور وانصراف'!AP252</f>
        <v>0</v>
      </c>
      <c r="AA249" s="27">
        <f>'حضور وانصراف'!AO252</f>
        <v>0</v>
      </c>
      <c r="AB249" s="27">
        <f>'حضور وانصراف'!AQ252</f>
        <v>0</v>
      </c>
      <c r="AC249" s="27">
        <f>'حضور وانصراف'!AR252</f>
        <v>0</v>
      </c>
      <c r="AD249" s="28">
        <f t="shared" si="23"/>
        <v>0</v>
      </c>
      <c r="AE249" s="27">
        <f>'حضور وانصراف'!AW252</f>
        <v>0</v>
      </c>
      <c r="AF249" s="27">
        <f>'حضور وانصراف'!AX252</f>
        <v>0</v>
      </c>
      <c r="AG249" s="27">
        <f>'حضور وانصراف'!AS252</f>
        <v>0</v>
      </c>
      <c r="AH249" s="27">
        <f>'حضور وانصراف'!AT252</f>
        <v>0</v>
      </c>
    </row>
    <row r="250" spans="1:34" ht="18.75" thickBot="1" x14ac:dyDescent="0.25">
      <c r="A250" s="24">
        <f>'حضور وانصراف'!D253</f>
        <v>238</v>
      </c>
      <c r="B250" s="24">
        <f>'حضور وانصراف'!E253</f>
        <v>0</v>
      </c>
      <c r="C250" s="24">
        <f>'حضور وانصراف'!F253</f>
        <v>0</v>
      </c>
      <c r="D250" s="24" t="str">
        <f>'حضور وانصراف'!G253</f>
        <v>عامل انتاج</v>
      </c>
      <c r="E250" s="24">
        <f>COUNTIF('حضور وانصراف'!H253:AL253,"ح")+COUNTIF('حضور وانصراف'!H253:AL253,"&lt;0")+COUNTIF('حضور وانصراف'!H253:AL253,"&gt;0")</f>
        <v>0</v>
      </c>
      <c r="F250" s="88">
        <f t="shared" si="18"/>
        <v>-28</v>
      </c>
      <c r="G250" s="25">
        <f>COUNTIF('حضور وانصراف'!H253:AL253,"غ ب")</f>
        <v>0</v>
      </c>
      <c r="H250" s="25">
        <f>COUNTIF('حضور وانصراف'!H253:AL253,"إعتيادى")</f>
        <v>0</v>
      </c>
      <c r="I250" s="25">
        <f>COUNTIF('حضور وانصراف'!I253:AQ253,"1/2إعتيادى")</f>
        <v>0</v>
      </c>
      <c r="J250" s="25">
        <f>COUNTIF('حضور وانصراف'!H253:AL253,"عارضه")</f>
        <v>0</v>
      </c>
      <c r="K250" s="25">
        <f>COUNTIF('حضور وانصراف'!I253:AQ253,"1/2عارضه")</f>
        <v>0</v>
      </c>
      <c r="L250" s="25">
        <f>COUNTIF('حضور وانصراف'!H253:AL253,"بدون اجر")</f>
        <v>0</v>
      </c>
      <c r="M250" s="25">
        <f>COUNTIF('حضور وانصراف'!H253:AL253,"1/2بدون")</f>
        <v>0</v>
      </c>
      <c r="N250" s="25">
        <f>COUNTIF('حضور وانصراف'!H253:AL253,"إذن 1")</f>
        <v>0</v>
      </c>
      <c r="O250" s="25">
        <f>COUNTIF('حضور وانصراف'!H253:AL253,"إذن 2")</f>
        <v>0</v>
      </c>
      <c r="P250" s="25">
        <f>COUNTIF('حضور وانصراف'!H253:AL253,"م")</f>
        <v>0</v>
      </c>
      <c r="Q250" s="25">
        <f>COUNTIF('حضور وانصراف'!H253:AL253,"مرضى")</f>
        <v>0</v>
      </c>
      <c r="R250" s="25">
        <f t="shared" si="19"/>
        <v>0</v>
      </c>
      <c r="S250" s="25">
        <f>COUNTIF('حضور وانصراف'!H253:AL253,"&gt;0")</f>
        <v>0</v>
      </c>
      <c r="T250" s="25">
        <f>SUMIF('حضور وانصراف'!H253:AL253,"&gt;0")</f>
        <v>0</v>
      </c>
      <c r="U250" s="26">
        <f t="shared" si="20"/>
        <v>0</v>
      </c>
      <c r="V250" s="25">
        <f>COUNTIF('حضور وانصراف'!H253:AL253,"&lt;0")</f>
        <v>0</v>
      </c>
      <c r="W250" s="25">
        <f>-SUMIF('حضور وانصراف'!H253:AL253,"&lt;0")</f>
        <v>0</v>
      </c>
      <c r="X250" s="26">
        <f t="shared" si="21"/>
        <v>0</v>
      </c>
      <c r="Y250" s="88">
        <f t="shared" si="22"/>
        <v>-28</v>
      </c>
      <c r="Z250" s="27">
        <f>'حضور وانصراف'!AP253</f>
        <v>0</v>
      </c>
      <c r="AA250" s="27">
        <f>'حضور وانصراف'!AO253</f>
        <v>0</v>
      </c>
      <c r="AB250" s="27">
        <f>'حضور وانصراف'!AQ253</f>
        <v>0</v>
      </c>
      <c r="AC250" s="27">
        <f>'حضور وانصراف'!AR253</f>
        <v>0</v>
      </c>
      <c r="AD250" s="28">
        <f t="shared" si="23"/>
        <v>0</v>
      </c>
      <c r="AE250" s="27">
        <f>'حضور وانصراف'!AW253</f>
        <v>0</v>
      </c>
      <c r="AF250" s="27">
        <f>'حضور وانصراف'!AX253</f>
        <v>0</v>
      </c>
      <c r="AG250" s="27">
        <f>'حضور وانصراف'!AS253</f>
        <v>0</v>
      </c>
      <c r="AH250" s="27">
        <f>'حضور وانصراف'!AT253</f>
        <v>0</v>
      </c>
    </row>
    <row r="251" spans="1:34" ht="18.75" thickBot="1" x14ac:dyDescent="0.25">
      <c r="A251" s="24">
        <f>'حضور وانصراف'!D254</f>
        <v>239</v>
      </c>
      <c r="B251" s="24">
        <f>'حضور وانصراف'!E254</f>
        <v>0</v>
      </c>
      <c r="C251" s="24">
        <f>'حضور وانصراف'!F254</f>
        <v>0</v>
      </c>
      <c r="D251" s="24" t="str">
        <f>'حضور وانصراف'!G254</f>
        <v>عامل انتاج</v>
      </c>
      <c r="E251" s="24">
        <f>COUNTIF('حضور وانصراف'!H254:AL254,"ح")+COUNTIF('حضور وانصراف'!H254:AL254,"&lt;0")+COUNTIF('حضور وانصراف'!H254:AL254,"&gt;0")</f>
        <v>0</v>
      </c>
      <c r="F251" s="88">
        <f t="shared" si="18"/>
        <v>-28</v>
      </c>
      <c r="G251" s="25">
        <f>COUNTIF('حضور وانصراف'!H254:AL254,"غ ب")</f>
        <v>0</v>
      </c>
      <c r="H251" s="25">
        <f>COUNTIF('حضور وانصراف'!H254:AL254,"إعتيادى")</f>
        <v>0</v>
      </c>
      <c r="I251" s="25">
        <f>COUNTIF('حضور وانصراف'!I254:AQ254,"1/2إعتيادى")</f>
        <v>0</v>
      </c>
      <c r="J251" s="25">
        <f>COUNTIF('حضور وانصراف'!H254:AL254,"عارضه")</f>
        <v>0</v>
      </c>
      <c r="K251" s="25">
        <f>COUNTIF('حضور وانصراف'!I254:AQ254,"1/2عارضه")</f>
        <v>0</v>
      </c>
      <c r="L251" s="25">
        <f>COUNTIF('حضور وانصراف'!H254:AL254,"بدون اجر")</f>
        <v>0</v>
      </c>
      <c r="M251" s="25">
        <f>COUNTIF('حضور وانصراف'!H254:AL254,"1/2بدون")</f>
        <v>0</v>
      </c>
      <c r="N251" s="25">
        <f>COUNTIF('حضور وانصراف'!H254:AL254,"إذن 1")</f>
        <v>0</v>
      </c>
      <c r="O251" s="25">
        <f>COUNTIF('حضور وانصراف'!H254:AL254,"إذن 2")</f>
        <v>0</v>
      </c>
      <c r="P251" s="25">
        <f>COUNTIF('حضور وانصراف'!H254:AL254,"م")</f>
        <v>0</v>
      </c>
      <c r="Q251" s="25">
        <f>COUNTIF('حضور وانصراف'!H254:AL254,"مرضى")</f>
        <v>0</v>
      </c>
      <c r="R251" s="25">
        <f t="shared" si="19"/>
        <v>0</v>
      </c>
      <c r="S251" s="25">
        <f>COUNTIF('حضور وانصراف'!H254:AL254,"&gt;0")</f>
        <v>0</v>
      </c>
      <c r="T251" s="25">
        <f>SUMIF('حضور وانصراف'!H254:AL254,"&gt;0")</f>
        <v>0</v>
      </c>
      <c r="U251" s="26">
        <f t="shared" si="20"/>
        <v>0</v>
      </c>
      <c r="V251" s="25">
        <f>COUNTIF('حضور وانصراف'!H254:AL254,"&lt;0")</f>
        <v>0</v>
      </c>
      <c r="W251" s="25">
        <f>-SUMIF('حضور وانصراف'!H254:AL254,"&lt;0")</f>
        <v>0</v>
      </c>
      <c r="X251" s="26">
        <f t="shared" si="21"/>
        <v>0</v>
      </c>
      <c r="Y251" s="88">
        <f t="shared" si="22"/>
        <v>-28</v>
      </c>
      <c r="Z251" s="27">
        <f>'حضور وانصراف'!AP254</f>
        <v>0</v>
      </c>
      <c r="AA251" s="27">
        <f>'حضور وانصراف'!AO254</f>
        <v>0</v>
      </c>
      <c r="AB251" s="27">
        <f>'حضور وانصراف'!AQ254</f>
        <v>0</v>
      </c>
      <c r="AC251" s="27">
        <f>'حضور وانصراف'!AR254</f>
        <v>0</v>
      </c>
      <c r="AD251" s="28">
        <f t="shared" si="23"/>
        <v>0</v>
      </c>
      <c r="AE251" s="27">
        <f>'حضور وانصراف'!AW254</f>
        <v>0</v>
      </c>
      <c r="AF251" s="27">
        <f>'حضور وانصراف'!AX254</f>
        <v>0</v>
      </c>
      <c r="AG251" s="27">
        <f>'حضور وانصراف'!AS254</f>
        <v>0</v>
      </c>
      <c r="AH251" s="27">
        <f>'حضور وانصراف'!AT254</f>
        <v>0</v>
      </c>
    </row>
    <row r="252" spans="1:34" ht="18.75" thickBot="1" x14ac:dyDescent="0.25">
      <c r="A252" s="24">
        <f>'حضور وانصراف'!D255</f>
        <v>240</v>
      </c>
      <c r="B252" s="24">
        <f>'حضور وانصراف'!E255</f>
        <v>0</v>
      </c>
      <c r="C252" s="24">
        <f>'حضور وانصراف'!F255</f>
        <v>0</v>
      </c>
      <c r="D252" s="24" t="str">
        <f>'حضور وانصراف'!G255</f>
        <v>عامل انتاج</v>
      </c>
      <c r="E252" s="24">
        <f>COUNTIF('حضور وانصراف'!H255:AL255,"ح")+COUNTIF('حضور وانصراف'!H255:AL255,"&lt;0")+COUNTIF('حضور وانصراف'!H255:AL255,"&gt;0")</f>
        <v>0</v>
      </c>
      <c r="F252" s="88">
        <f t="shared" si="18"/>
        <v>-28</v>
      </c>
      <c r="G252" s="25">
        <f>COUNTIF('حضور وانصراف'!H255:AL255,"غ ب")</f>
        <v>0</v>
      </c>
      <c r="H252" s="25">
        <f>COUNTIF('حضور وانصراف'!H255:AL255,"إعتيادى")</f>
        <v>0</v>
      </c>
      <c r="I252" s="25">
        <f>COUNTIF('حضور وانصراف'!I255:AQ255,"1/2إعتيادى")</f>
        <v>0</v>
      </c>
      <c r="J252" s="25">
        <f>COUNTIF('حضور وانصراف'!H255:AL255,"عارضه")</f>
        <v>0</v>
      </c>
      <c r="K252" s="25">
        <f>COUNTIF('حضور وانصراف'!I255:AQ255,"1/2عارضه")</f>
        <v>0</v>
      </c>
      <c r="L252" s="25">
        <f>COUNTIF('حضور وانصراف'!H255:AL255,"بدون اجر")</f>
        <v>0</v>
      </c>
      <c r="M252" s="25">
        <f>COUNTIF('حضور وانصراف'!H255:AL255,"1/2بدون")</f>
        <v>0</v>
      </c>
      <c r="N252" s="25">
        <f>COUNTIF('حضور وانصراف'!H255:AL255,"إذن 1")</f>
        <v>0</v>
      </c>
      <c r="O252" s="25">
        <f>COUNTIF('حضور وانصراف'!H255:AL255,"إذن 2")</f>
        <v>0</v>
      </c>
      <c r="P252" s="25">
        <f>COUNTIF('حضور وانصراف'!H255:AL255,"م")</f>
        <v>0</v>
      </c>
      <c r="Q252" s="25">
        <f>COUNTIF('حضور وانصراف'!H255:AL255,"مرضى")</f>
        <v>0</v>
      </c>
      <c r="R252" s="25">
        <f t="shared" si="19"/>
        <v>0</v>
      </c>
      <c r="S252" s="25">
        <f>COUNTIF('حضور وانصراف'!H255:AL255,"&gt;0")</f>
        <v>0</v>
      </c>
      <c r="T252" s="25">
        <f>SUMIF('حضور وانصراف'!H255:AL255,"&gt;0")</f>
        <v>0</v>
      </c>
      <c r="U252" s="26">
        <f t="shared" si="20"/>
        <v>0</v>
      </c>
      <c r="V252" s="25">
        <f>COUNTIF('حضور وانصراف'!H255:AL255,"&lt;0")</f>
        <v>0</v>
      </c>
      <c r="W252" s="25">
        <f>-SUMIF('حضور وانصراف'!H255:AL255,"&lt;0")</f>
        <v>0</v>
      </c>
      <c r="X252" s="26">
        <f t="shared" si="21"/>
        <v>0</v>
      </c>
      <c r="Y252" s="88">
        <f t="shared" si="22"/>
        <v>-28</v>
      </c>
      <c r="Z252" s="27">
        <f>'حضور وانصراف'!AP255</f>
        <v>0</v>
      </c>
      <c r="AA252" s="27">
        <f>'حضور وانصراف'!AO255</f>
        <v>0</v>
      </c>
      <c r="AB252" s="27">
        <f>'حضور وانصراف'!AQ255</f>
        <v>0</v>
      </c>
      <c r="AC252" s="27">
        <f>'حضور وانصراف'!AR255</f>
        <v>0</v>
      </c>
      <c r="AD252" s="28">
        <f t="shared" si="23"/>
        <v>0</v>
      </c>
      <c r="AE252" s="27">
        <f>'حضور وانصراف'!AW255</f>
        <v>0</v>
      </c>
      <c r="AF252" s="27">
        <f>'حضور وانصراف'!AX255</f>
        <v>0</v>
      </c>
      <c r="AG252" s="27">
        <f>'حضور وانصراف'!AS255</f>
        <v>0</v>
      </c>
      <c r="AH252" s="27">
        <f>'حضور وانصراف'!AT255</f>
        <v>0</v>
      </c>
    </row>
    <row r="253" spans="1:34" ht="18.75" thickBot="1" x14ac:dyDescent="0.25">
      <c r="A253" s="24">
        <f>'حضور وانصراف'!D256</f>
        <v>241</v>
      </c>
      <c r="B253" s="24">
        <f>'حضور وانصراف'!E256</f>
        <v>0</v>
      </c>
      <c r="C253" s="24">
        <f>'حضور وانصراف'!F256</f>
        <v>0</v>
      </c>
      <c r="D253" s="24" t="str">
        <f>'حضور وانصراف'!G256</f>
        <v>عامل انتاج</v>
      </c>
      <c r="E253" s="24">
        <f>COUNTIF('حضور وانصراف'!H256:AL256,"ح")+COUNTIF('حضور وانصراف'!H256:AL256,"&lt;0")+COUNTIF('حضور وانصراف'!H256:AL256,"&gt;0")</f>
        <v>0</v>
      </c>
      <c r="F253" s="88">
        <f t="shared" si="18"/>
        <v>-28</v>
      </c>
      <c r="G253" s="25">
        <f>COUNTIF('حضور وانصراف'!H256:AL256,"غ ب")</f>
        <v>0</v>
      </c>
      <c r="H253" s="25">
        <f>COUNTIF('حضور وانصراف'!H256:AL256,"إعتيادى")</f>
        <v>0</v>
      </c>
      <c r="I253" s="25">
        <f>COUNTIF('حضور وانصراف'!I256:AQ256,"1/2إعتيادى")</f>
        <v>0</v>
      </c>
      <c r="J253" s="25">
        <f>COUNTIF('حضور وانصراف'!H256:AL256,"عارضه")</f>
        <v>0</v>
      </c>
      <c r="K253" s="25">
        <f>COUNTIF('حضور وانصراف'!I256:AQ256,"1/2عارضه")</f>
        <v>0</v>
      </c>
      <c r="L253" s="25">
        <f>COUNTIF('حضور وانصراف'!H256:AL256,"بدون اجر")</f>
        <v>0</v>
      </c>
      <c r="M253" s="25">
        <f>COUNTIF('حضور وانصراف'!H256:AL256,"1/2بدون")</f>
        <v>0</v>
      </c>
      <c r="N253" s="25">
        <f>COUNTIF('حضور وانصراف'!H256:AL256,"إذن 1")</f>
        <v>0</v>
      </c>
      <c r="O253" s="25">
        <f>COUNTIF('حضور وانصراف'!H256:AL256,"إذن 2")</f>
        <v>0</v>
      </c>
      <c r="P253" s="25">
        <f>COUNTIF('حضور وانصراف'!H256:AL256,"م")</f>
        <v>0</v>
      </c>
      <c r="Q253" s="25">
        <f>COUNTIF('حضور وانصراف'!H256:AL256,"مرضى")</f>
        <v>0</v>
      </c>
      <c r="R253" s="25">
        <f t="shared" si="19"/>
        <v>0</v>
      </c>
      <c r="S253" s="25">
        <f>COUNTIF('حضور وانصراف'!H256:AL256,"&gt;0")</f>
        <v>0</v>
      </c>
      <c r="T253" s="25">
        <f>SUMIF('حضور وانصراف'!H256:AL256,"&gt;0")</f>
        <v>0</v>
      </c>
      <c r="U253" s="26">
        <f t="shared" si="20"/>
        <v>0</v>
      </c>
      <c r="V253" s="25">
        <f>COUNTIF('حضور وانصراف'!H256:AL256,"&lt;0")</f>
        <v>0</v>
      </c>
      <c r="W253" s="25">
        <f>-SUMIF('حضور وانصراف'!H256:AL256,"&lt;0")</f>
        <v>0</v>
      </c>
      <c r="X253" s="26">
        <f t="shared" si="21"/>
        <v>0</v>
      </c>
      <c r="Y253" s="88">
        <f t="shared" si="22"/>
        <v>-28</v>
      </c>
      <c r="Z253" s="27">
        <f>'حضور وانصراف'!AP256</f>
        <v>0</v>
      </c>
      <c r="AA253" s="27">
        <f>'حضور وانصراف'!AO256</f>
        <v>0</v>
      </c>
      <c r="AB253" s="27">
        <f>'حضور وانصراف'!AQ256</f>
        <v>0</v>
      </c>
      <c r="AC253" s="27">
        <f>'حضور وانصراف'!AR256</f>
        <v>0</v>
      </c>
      <c r="AD253" s="28">
        <f t="shared" si="23"/>
        <v>0</v>
      </c>
      <c r="AE253" s="27">
        <f>'حضور وانصراف'!AW256</f>
        <v>0</v>
      </c>
      <c r="AF253" s="27">
        <f>'حضور وانصراف'!AX256</f>
        <v>0</v>
      </c>
      <c r="AG253" s="27">
        <f>'حضور وانصراف'!AS256</f>
        <v>0</v>
      </c>
      <c r="AH253" s="27">
        <f>'حضور وانصراف'!AT256</f>
        <v>0</v>
      </c>
    </row>
    <row r="254" spans="1:34" ht="18.75" thickBot="1" x14ac:dyDescent="0.25">
      <c r="A254" s="24">
        <f>'حضور وانصراف'!D257</f>
        <v>242</v>
      </c>
      <c r="B254" s="24">
        <f>'حضور وانصراف'!E257</f>
        <v>0</v>
      </c>
      <c r="C254" s="24">
        <f>'حضور وانصراف'!F257</f>
        <v>0</v>
      </c>
      <c r="D254" s="24" t="str">
        <f>'حضور وانصراف'!G257</f>
        <v>عامل انتاج</v>
      </c>
      <c r="E254" s="24">
        <f>COUNTIF('حضور وانصراف'!H257:AL257,"ح")+COUNTIF('حضور وانصراف'!H257:AL257,"&lt;0")+COUNTIF('حضور وانصراف'!H257:AL257,"&gt;0")</f>
        <v>0</v>
      </c>
      <c r="F254" s="88">
        <f t="shared" si="18"/>
        <v>-28</v>
      </c>
      <c r="G254" s="25">
        <f>COUNTIF('حضور وانصراف'!H257:AL257,"غ ب")</f>
        <v>0</v>
      </c>
      <c r="H254" s="25">
        <f>COUNTIF('حضور وانصراف'!H257:AL257,"إعتيادى")</f>
        <v>0</v>
      </c>
      <c r="I254" s="25">
        <f>COUNTIF('حضور وانصراف'!I257:AQ257,"1/2إعتيادى")</f>
        <v>0</v>
      </c>
      <c r="J254" s="25">
        <f>COUNTIF('حضور وانصراف'!H257:AL257,"عارضه")</f>
        <v>0</v>
      </c>
      <c r="K254" s="25">
        <f>COUNTIF('حضور وانصراف'!I257:AQ257,"1/2عارضه")</f>
        <v>0</v>
      </c>
      <c r="L254" s="25">
        <f>COUNTIF('حضور وانصراف'!H257:AL257,"بدون اجر")</f>
        <v>0</v>
      </c>
      <c r="M254" s="25">
        <f>COUNTIF('حضور وانصراف'!H257:AL257,"1/2بدون")</f>
        <v>0</v>
      </c>
      <c r="N254" s="25">
        <f>COUNTIF('حضور وانصراف'!H257:AL257,"إذن 1")</f>
        <v>0</v>
      </c>
      <c r="O254" s="25">
        <f>COUNTIF('حضور وانصراف'!H257:AL257,"إذن 2")</f>
        <v>0</v>
      </c>
      <c r="P254" s="25">
        <f>COUNTIF('حضور وانصراف'!H257:AL257,"م")</f>
        <v>0</v>
      </c>
      <c r="Q254" s="25">
        <f>COUNTIF('حضور وانصراف'!H257:AL257,"مرضى")</f>
        <v>0</v>
      </c>
      <c r="R254" s="25">
        <f t="shared" si="19"/>
        <v>0</v>
      </c>
      <c r="S254" s="25">
        <f>COUNTIF('حضور وانصراف'!H257:AL257,"&gt;0")</f>
        <v>0</v>
      </c>
      <c r="T254" s="25">
        <f>SUMIF('حضور وانصراف'!H257:AL257,"&gt;0")</f>
        <v>0</v>
      </c>
      <c r="U254" s="26">
        <f t="shared" si="20"/>
        <v>0</v>
      </c>
      <c r="V254" s="25">
        <f>COUNTIF('حضور وانصراف'!H257:AL257,"&lt;0")</f>
        <v>0</v>
      </c>
      <c r="W254" s="25">
        <f>-SUMIF('حضور وانصراف'!H257:AL257,"&lt;0")</f>
        <v>0</v>
      </c>
      <c r="X254" s="26">
        <f t="shared" si="21"/>
        <v>0</v>
      </c>
      <c r="Y254" s="88">
        <f t="shared" si="22"/>
        <v>-28</v>
      </c>
      <c r="Z254" s="27">
        <f>'حضور وانصراف'!AP257</f>
        <v>0</v>
      </c>
      <c r="AA254" s="27">
        <f>'حضور وانصراف'!AO257</f>
        <v>0</v>
      </c>
      <c r="AB254" s="27">
        <f>'حضور وانصراف'!AQ257</f>
        <v>0</v>
      </c>
      <c r="AC254" s="27">
        <f>'حضور وانصراف'!AR257</f>
        <v>0</v>
      </c>
      <c r="AD254" s="28">
        <f t="shared" si="23"/>
        <v>0</v>
      </c>
      <c r="AE254" s="27">
        <f>'حضور وانصراف'!AW257</f>
        <v>0</v>
      </c>
      <c r="AF254" s="27">
        <f>'حضور وانصراف'!AX257</f>
        <v>0</v>
      </c>
      <c r="AG254" s="27">
        <f>'حضور وانصراف'!AS257</f>
        <v>0</v>
      </c>
      <c r="AH254" s="27">
        <f>'حضور وانصراف'!AT257</f>
        <v>0</v>
      </c>
    </row>
    <row r="255" spans="1:34" ht="18.75" thickBot="1" x14ac:dyDescent="0.25">
      <c r="A255" s="24">
        <f>'حضور وانصراف'!D258</f>
        <v>243</v>
      </c>
      <c r="B255" s="24">
        <f>'حضور وانصراف'!E258</f>
        <v>0</v>
      </c>
      <c r="C255" s="24">
        <f>'حضور وانصراف'!F258</f>
        <v>0</v>
      </c>
      <c r="D255" s="24" t="str">
        <f>'حضور وانصراف'!G258</f>
        <v>عامل انتاج</v>
      </c>
      <c r="E255" s="24">
        <f>COUNTIF('حضور وانصراف'!H258:AL258,"ح")+COUNTIF('حضور وانصراف'!H258:AL258,"&lt;0")+COUNTIF('حضور وانصراف'!H258:AL258,"&gt;0")</f>
        <v>0</v>
      </c>
      <c r="F255" s="88">
        <f t="shared" si="18"/>
        <v>-28</v>
      </c>
      <c r="G255" s="25">
        <f>COUNTIF('حضور وانصراف'!H258:AL258,"غ ب")</f>
        <v>0</v>
      </c>
      <c r="H255" s="25">
        <f>COUNTIF('حضور وانصراف'!H258:AL258,"إعتيادى")</f>
        <v>0</v>
      </c>
      <c r="I255" s="25">
        <f>COUNTIF('حضور وانصراف'!I258:AQ258,"1/2إعتيادى")</f>
        <v>0</v>
      </c>
      <c r="J255" s="25">
        <f>COUNTIF('حضور وانصراف'!H258:AL258,"عارضه")</f>
        <v>0</v>
      </c>
      <c r="K255" s="25">
        <f>COUNTIF('حضور وانصراف'!I258:AQ258,"1/2عارضه")</f>
        <v>0</v>
      </c>
      <c r="L255" s="25">
        <f>COUNTIF('حضور وانصراف'!H258:AL258,"بدون اجر")</f>
        <v>0</v>
      </c>
      <c r="M255" s="25">
        <f>COUNTIF('حضور وانصراف'!H258:AL258,"1/2بدون")</f>
        <v>0</v>
      </c>
      <c r="N255" s="25">
        <f>COUNTIF('حضور وانصراف'!H258:AL258,"إذن 1")</f>
        <v>0</v>
      </c>
      <c r="O255" s="25">
        <f>COUNTIF('حضور وانصراف'!H258:AL258,"إذن 2")</f>
        <v>0</v>
      </c>
      <c r="P255" s="25">
        <f>COUNTIF('حضور وانصراف'!H258:AL258,"م")</f>
        <v>0</v>
      </c>
      <c r="Q255" s="25">
        <f>COUNTIF('حضور وانصراف'!H258:AL258,"مرضى")</f>
        <v>0</v>
      </c>
      <c r="R255" s="25">
        <f t="shared" si="19"/>
        <v>0</v>
      </c>
      <c r="S255" s="25">
        <f>COUNTIF('حضور وانصراف'!H258:AL258,"&gt;0")</f>
        <v>0</v>
      </c>
      <c r="T255" s="25">
        <f>SUMIF('حضور وانصراف'!H258:AL258,"&gt;0")</f>
        <v>0</v>
      </c>
      <c r="U255" s="26">
        <f t="shared" si="20"/>
        <v>0</v>
      </c>
      <c r="V255" s="25">
        <f>COUNTIF('حضور وانصراف'!H258:AL258,"&lt;0")</f>
        <v>0</v>
      </c>
      <c r="W255" s="25">
        <f>-SUMIF('حضور وانصراف'!H258:AL258,"&lt;0")</f>
        <v>0</v>
      </c>
      <c r="X255" s="26">
        <f t="shared" si="21"/>
        <v>0</v>
      </c>
      <c r="Y255" s="88">
        <f t="shared" si="22"/>
        <v>-28</v>
      </c>
      <c r="Z255" s="27">
        <f>'حضور وانصراف'!AP258</f>
        <v>0</v>
      </c>
      <c r="AA255" s="27">
        <f>'حضور وانصراف'!AO258</f>
        <v>0</v>
      </c>
      <c r="AB255" s="27">
        <f>'حضور وانصراف'!AQ258</f>
        <v>0</v>
      </c>
      <c r="AC255" s="27">
        <f>'حضور وانصراف'!AR258</f>
        <v>0</v>
      </c>
      <c r="AD255" s="28">
        <f t="shared" si="23"/>
        <v>0</v>
      </c>
      <c r="AE255" s="27">
        <f>'حضور وانصراف'!AW258</f>
        <v>0</v>
      </c>
      <c r="AF255" s="27">
        <f>'حضور وانصراف'!AX258</f>
        <v>0</v>
      </c>
      <c r="AG255" s="27">
        <f>'حضور وانصراف'!AS258</f>
        <v>0</v>
      </c>
      <c r="AH255" s="27">
        <f>'حضور وانصراف'!AT258</f>
        <v>0</v>
      </c>
    </row>
    <row r="256" spans="1:34" ht="18.75" thickBot="1" x14ac:dyDescent="0.25">
      <c r="A256" s="24">
        <f>'حضور وانصراف'!D259</f>
        <v>244</v>
      </c>
      <c r="B256" s="24">
        <f>'حضور وانصراف'!E259</f>
        <v>0</v>
      </c>
      <c r="C256" s="24">
        <f>'حضور وانصراف'!F259</f>
        <v>0</v>
      </c>
      <c r="D256" s="24" t="str">
        <f>'حضور وانصراف'!G259</f>
        <v>عامل انتاج</v>
      </c>
      <c r="E256" s="24">
        <f>COUNTIF('حضور وانصراف'!H259:AL259,"ح")+COUNTIF('حضور وانصراف'!H259:AL259,"&lt;0")+COUNTIF('حضور وانصراف'!H259:AL259,"&gt;0")</f>
        <v>0</v>
      </c>
      <c r="F256" s="88">
        <f t="shared" si="18"/>
        <v>-28</v>
      </c>
      <c r="G256" s="25">
        <f>COUNTIF('حضور وانصراف'!H259:AL259,"غ ب")</f>
        <v>0</v>
      </c>
      <c r="H256" s="25">
        <f>COUNTIF('حضور وانصراف'!H259:AL259,"إعتيادى")</f>
        <v>0</v>
      </c>
      <c r="I256" s="25">
        <f>COUNTIF('حضور وانصراف'!I259:AQ259,"1/2إعتيادى")</f>
        <v>0</v>
      </c>
      <c r="J256" s="25">
        <f>COUNTIF('حضور وانصراف'!H259:AL259,"عارضه")</f>
        <v>0</v>
      </c>
      <c r="K256" s="25">
        <f>COUNTIF('حضور وانصراف'!I259:AQ259,"1/2عارضه")</f>
        <v>0</v>
      </c>
      <c r="L256" s="25">
        <f>COUNTIF('حضور وانصراف'!H259:AL259,"بدون اجر")</f>
        <v>0</v>
      </c>
      <c r="M256" s="25">
        <f>COUNTIF('حضور وانصراف'!H259:AL259,"1/2بدون")</f>
        <v>0</v>
      </c>
      <c r="N256" s="25">
        <f>COUNTIF('حضور وانصراف'!H259:AL259,"إذن 1")</f>
        <v>0</v>
      </c>
      <c r="O256" s="25">
        <f>COUNTIF('حضور وانصراف'!H259:AL259,"إذن 2")</f>
        <v>0</v>
      </c>
      <c r="P256" s="25">
        <f>COUNTIF('حضور وانصراف'!H259:AL259,"م")</f>
        <v>0</v>
      </c>
      <c r="Q256" s="25">
        <f>COUNTIF('حضور وانصراف'!H259:AL259,"مرضى")</f>
        <v>0</v>
      </c>
      <c r="R256" s="25">
        <f t="shared" si="19"/>
        <v>0</v>
      </c>
      <c r="S256" s="25">
        <f>COUNTIF('حضور وانصراف'!H259:AL259,"&gt;0")</f>
        <v>0</v>
      </c>
      <c r="T256" s="25">
        <f>SUMIF('حضور وانصراف'!H259:AL259,"&gt;0")</f>
        <v>0</v>
      </c>
      <c r="U256" s="26">
        <f t="shared" si="20"/>
        <v>0</v>
      </c>
      <c r="V256" s="25">
        <f>COUNTIF('حضور وانصراف'!H259:AL259,"&lt;0")</f>
        <v>0</v>
      </c>
      <c r="W256" s="25">
        <f>-SUMIF('حضور وانصراف'!H259:AL259,"&lt;0")</f>
        <v>0</v>
      </c>
      <c r="X256" s="26">
        <f t="shared" si="21"/>
        <v>0</v>
      </c>
      <c r="Y256" s="88">
        <f t="shared" si="22"/>
        <v>-28</v>
      </c>
      <c r="Z256" s="27">
        <f>'حضور وانصراف'!AP259</f>
        <v>0</v>
      </c>
      <c r="AA256" s="27">
        <f>'حضور وانصراف'!AO259</f>
        <v>0</v>
      </c>
      <c r="AB256" s="27">
        <f>'حضور وانصراف'!AQ259</f>
        <v>0</v>
      </c>
      <c r="AC256" s="27">
        <f>'حضور وانصراف'!AR259</f>
        <v>0</v>
      </c>
      <c r="AD256" s="28">
        <f t="shared" si="23"/>
        <v>0</v>
      </c>
      <c r="AE256" s="27">
        <f>'حضور وانصراف'!AW259</f>
        <v>0</v>
      </c>
      <c r="AF256" s="27">
        <f>'حضور وانصراف'!AX259</f>
        <v>0</v>
      </c>
      <c r="AG256" s="27">
        <f>'حضور وانصراف'!AS259</f>
        <v>0</v>
      </c>
      <c r="AH256" s="27">
        <f>'حضور وانصراف'!AT259</f>
        <v>0</v>
      </c>
    </row>
    <row r="257" spans="1:34" ht="18.75" thickBot="1" x14ac:dyDescent="0.25">
      <c r="A257" s="24">
        <f>'حضور وانصراف'!D260</f>
        <v>245</v>
      </c>
      <c r="B257" s="24">
        <f>'حضور وانصراف'!E260</f>
        <v>0</v>
      </c>
      <c r="C257" s="24">
        <f>'حضور وانصراف'!F260</f>
        <v>0</v>
      </c>
      <c r="D257" s="24" t="str">
        <f>'حضور وانصراف'!G260</f>
        <v>عامل انتاج</v>
      </c>
      <c r="E257" s="24">
        <f>COUNTIF('حضور وانصراف'!H260:AL260,"ح")+COUNTIF('حضور وانصراف'!H260:AL260,"&lt;0")+COUNTIF('حضور وانصراف'!H260:AL260,"&gt;0")</f>
        <v>0</v>
      </c>
      <c r="F257" s="88">
        <f t="shared" si="18"/>
        <v>-28</v>
      </c>
      <c r="G257" s="25">
        <f>COUNTIF('حضور وانصراف'!H260:AL260,"غ ب")</f>
        <v>0</v>
      </c>
      <c r="H257" s="25">
        <f>COUNTIF('حضور وانصراف'!H260:AL260,"إعتيادى")</f>
        <v>0</v>
      </c>
      <c r="I257" s="25">
        <f>COUNTIF('حضور وانصراف'!I260:AQ260,"1/2إعتيادى")</f>
        <v>0</v>
      </c>
      <c r="J257" s="25">
        <f>COUNTIF('حضور وانصراف'!H260:AL260,"عارضه")</f>
        <v>0</v>
      </c>
      <c r="K257" s="25">
        <f>COUNTIF('حضور وانصراف'!I260:AQ260,"1/2عارضه")</f>
        <v>0</v>
      </c>
      <c r="L257" s="25">
        <f>COUNTIF('حضور وانصراف'!H260:AL260,"بدون اجر")</f>
        <v>0</v>
      </c>
      <c r="M257" s="25">
        <f>COUNTIF('حضور وانصراف'!H260:AL260,"1/2بدون")</f>
        <v>0</v>
      </c>
      <c r="N257" s="25">
        <f>COUNTIF('حضور وانصراف'!H260:AL260,"إذن 1")</f>
        <v>0</v>
      </c>
      <c r="O257" s="25">
        <f>COUNTIF('حضور وانصراف'!H260:AL260,"إذن 2")</f>
        <v>0</v>
      </c>
      <c r="P257" s="25">
        <f>COUNTIF('حضور وانصراف'!H260:AL260,"م")</f>
        <v>0</v>
      </c>
      <c r="Q257" s="25">
        <f>COUNTIF('حضور وانصراف'!H260:AL260,"مرضى")</f>
        <v>0</v>
      </c>
      <c r="R257" s="25">
        <f t="shared" si="19"/>
        <v>0</v>
      </c>
      <c r="S257" s="25">
        <f>COUNTIF('حضور وانصراف'!H260:AL260,"&gt;0")</f>
        <v>0</v>
      </c>
      <c r="T257" s="25">
        <f>SUMIF('حضور وانصراف'!H260:AL260,"&gt;0")</f>
        <v>0</v>
      </c>
      <c r="U257" s="26">
        <f t="shared" si="20"/>
        <v>0</v>
      </c>
      <c r="V257" s="25">
        <f>COUNTIF('حضور وانصراف'!H260:AL260,"&lt;0")</f>
        <v>0</v>
      </c>
      <c r="W257" s="25">
        <f>-SUMIF('حضور وانصراف'!H260:AL260,"&lt;0")</f>
        <v>0</v>
      </c>
      <c r="X257" s="26">
        <f t="shared" si="21"/>
        <v>0</v>
      </c>
      <c r="Y257" s="88">
        <f t="shared" si="22"/>
        <v>-28</v>
      </c>
      <c r="Z257" s="27">
        <f>'حضور وانصراف'!AP260</f>
        <v>0</v>
      </c>
      <c r="AA257" s="27">
        <f>'حضور وانصراف'!AO260</f>
        <v>0</v>
      </c>
      <c r="AB257" s="27">
        <f>'حضور وانصراف'!AQ260</f>
        <v>0</v>
      </c>
      <c r="AC257" s="27">
        <f>'حضور وانصراف'!AR260</f>
        <v>0</v>
      </c>
      <c r="AD257" s="28">
        <f t="shared" si="23"/>
        <v>0</v>
      </c>
      <c r="AE257" s="27">
        <f>'حضور وانصراف'!AW260</f>
        <v>0</v>
      </c>
      <c r="AF257" s="27">
        <f>'حضور وانصراف'!AX260</f>
        <v>0</v>
      </c>
      <c r="AG257" s="27">
        <f>'حضور وانصراف'!AS260</f>
        <v>0</v>
      </c>
      <c r="AH257" s="27">
        <f>'حضور وانصراف'!AT260</f>
        <v>0</v>
      </c>
    </row>
    <row r="258" spans="1:34" ht="18.75" thickBot="1" x14ac:dyDescent="0.25">
      <c r="A258" s="24">
        <f>'حضور وانصراف'!D261</f>
        <v>246</v>
      </c>
      <c r="B258" s="24">
        <f>'حضور وانصراف'!E261</f>
        <v>0</v>
      </c>
      <c r="C258" s="24">
        <f>'حضور وانصراف'!F261</f>
        <v>0</v>
      </c>
      <c r="D258" s="24" t="str">
        <f>'حضور وانصراف'!G261</f>
        <v>عامل انتاج</v>
      </c>
      <c r="E258" s="24">
        <f>COUNTIF('حضور وانصراف'!H261:AL261,"ح")+COUNTIF('حضور وانصراف'!H261:AL261,"&lt;0")+COUNTIF('حضور وانصراف'!H261:AL261,"&gt;0")</f>
        <v>0</v>
      </c>
      <c r="F258" s="88">
        <f t="shared" si="18"/>
        <v>-28</v>
      </c>
      <c r="G258" s="25">
        <f>COUNTIF('حضور وانصراف'!H261:AL261,"غ ب")</f>
        <v>0</v>
      </c>
      <c r="H258" s="25">
        <f>COUNTIF('حضور وانصراف'!H261:AL261,"إعتيادى")</f>
        <v>0</v>
      </c>
      <c r="I258" s="25">
        <f>COUNTIF('حضور وانصراف'!I261:AQ261,"1/2إعتيادى")</f>
        <v>0</v>
      </c>
      <c r="J258" s="25">
        <f>COUNTIF('حضور وانصراف'!H261:AL261,"عارضه")</f>
        <v>0</v>
      </c>
      <c r="K258" s="25">
        <f>COUNTIF('حضور وانصراف'!I261:AQ261,"1/2عارضه")</f>
        <v>0</v>
      </c>
      <c r="L258" s="25">
        <f>COUNTIF('حضور وانصراف'!H261:AL261,"بدون اجر")</f>
        <v>0</v>
      </c>
      <c r="M258" s="25">
        <f>COUNTIF('حضور وانصراف'!H261:AL261,"1/2بدون")</f>
        <v>0</v>
      </c>
      <c r="N258" s="25">
        <f>COUNTIF('حضور وانصراف'!H261:AL261,"إذن 1")</f>
        <v>0</v>
      </c>
      <c r="O258" s="25">
        <f>COUNTIF('حضور وانصراف'!H261:AL261,"إذن 2")</f>
        <v>0</v>
      </c>
      <c r="P258" s="25">
        <f>COUNTIF('حضور وانصراف'!H261:AL261,"م")</f>
        <v>0</v>
      </c>
      <c r="Q258" s="25">
        <f>COUNTIF('حضور وانصراف'!H261:AL261,"مرضى")</f>
        <v>0</v>
      </c>
      <c r="R258" s="25">
        <f t="shared" si="19"/>
        <v>0</v>
      </c>
      <c r="S258" s="25">
        <f>COUNTIF('حضور وانصراف'!H261:AL261,"&gt;0")</f>
        <v>0</v>
      </c>
      <c r="T258" s="25">
        <f>SUMIF('حضور وانصراف'!H261:AL261,"&gt;0")</f>
        <v>0</v>
      </c>
      <c r="U258" s="26">
        <f t="shared" si="20"/>
        <v>0</v>
      </c>
      <c r="V258" s="25">
        <f>COUNTIF('حضور وانصراف'!H261:AL261,"&lt;0")</f>
        <v>0</v>
      </c>
      <c r="W258" s="25">
        <f>-SUMIF('حضور وانصراف'!H261:AL261,"&lt;0")</f>
        <v>0</v>
      </c>
      <c r="X258" s="26">
        <f t="shared" si="21"/>
        <v>0</v>
      </c>
      <c r="Y258" s="88">
        <f t="shared" si="22"/>
        <v>-28</v>
      </c>
      <c r="Z258" s="27">
        <f>'حضور وانصراف'!AP261</f>
        <v>0</v>
      </c>
      <c r="AA258" s="27">
        <f>'حضور وانصراف'!AO261</f>
        <v>0</v>
      </c>
      <c r="AB258" s="27">
        <f>'حضور وانصراف'!AQ261</f>
        <v>0</v>
      </c>
      <c r="AC258" s="27">
        <f>'حضور وانصراف'!AR261</f>
        <v>0</v>
      </c>
      <c r="AD258" s="28">
        <f t="shared" si="23"/>
        <v>0</v>
      </c>
      <c r="AE258" s="27">
        <f>'حضور وانصراف'!AW261</f>
        <v>0</v>
      </c>
      <c r="AF258" s="27">
        <f>'حضور وانصراف'!AX261</f>
        <v>0</v>
      </c>
      <c r="AG258" s="27">
        <f>'حضور وانصراف'!AS261</f>
        <v>0</v>
      </c>
      <c r="AH258" s="27">
        <f>'حضور وانصراف'!AT261</f>
        <v>0</v>
      </c>
    </row>
    <row r="259" spans="1:34" ht="18.75" thickBot="1" x14ac:dyDescent="0.25">
      <c r="A259" s="24">
        <f>'حضور وانصراف'!D262</f>
        <v>247</v>
      </c>
      <c r="B259" s="24">
        <f>'حضور وانصراف'!E262</f>
        <v>0</v>
      </c>
      <c r="C259" s="24">
        <f>'حضور وانصراف'!F262</f>
        <v>0</v>
      </c>
      <c r="D259" s="24" t="str">
        <f>'حضور وانصراف'!G262</f>
        <v>عامل انتاج</v>
      </c>
      <c r="E259" s="24">
        <f>COUNTIF('حضور وانصراف'!H262:AL262,"ح")+COUNTIF('حضور وانصراف'!H262:AL262,"&lt;0")+COUNTIF('حضور وانصراف'!H262:AL262,"&gt;0")</f>
        <v>0</v>
      </c>
      <c r="F259" s="88">
        <f t="shared" si="18"/>
        <v>-28</v>
      </c>
      <c r="G259" s="25">
        <f>COUNTIF('حضور وانصراف'!H262:AL262,"غ ب")</f>
        <v>0</v>
      </c>
      <c r="H259" s="25">
        <f>COUNTIF('حضور وانصراف'!H262:AL262,"إعتيادى")</f>
        <v>0</v>
      </c>
      <c r="I259" s="25">
        <f>COUNTIF('حضور وانصراف'!I262:AQ262,"1/2إعتيادى")</f>
        <v>0</v>
      </c>
      <c r="J259" s="25">
        <f>COUNTIF('حضور وانصراف'!H262:AL262,"عارضه")</f>
        <v>0</v>
      </c>
      <c r="K259" s="25">
        <f>COUNTIF('حضور وانصراف'!I262:AQ262,"1/2عارضه")</f>
        <v>0</v>
      </c>
      <c r="L259" s="25">
        <f>COUNTIF('حضور وانصراف'!H262:AL262,"بدون اجر")</f>
        <v>0</v>
      </c>
      <c r="M259" s="25">
        <f>COUNTIF('حضور وانصراف'!H262:AL262,"1/2بدون")</f>
        <v>0</v>
      </c>
      <c r="N259" s="25">
        <f>COUNTIF('حضور وانصراف'!H262:AL262,"إذن 1")</f>
        <v>0</v>
      </c>
      <c r="O259" s="25">
        <f>COUNTIF('حضور وانصراف'!H262:AL262,"إذن 2")</f>
        <v>0</v>
      </c>
      <c r="P259" s="25">
        <f>COUNTIF('حضور وانصراف'!H262:AL262,"م")</f>
        <v>0</v>
      </c>
      <c r="Q259" s="25">
        <f>COUNTIF('حضور وانصراف'!H262:AL262,"مرضى")</f>
        <v>0</v>
      </c>
      <c r="R259" s="25">
        <f t="shared" si="19"/>
        <v>0</v>
      </c>
      <c r="S259" s="25">
        <f>COUNTIF('حضور وانصراف'!H262:AL262,"&gt;0")</f>
        <v>0</v>
      </c>
      <c r="T259" s="25">
        <f>SUMIF('حضور وانصراف'!H262:AL262,"&gt;0")</f>
        <v>0</v>
      </c>
      <c r="U259" s="26">
        <f t="shared" si="20"/>
        <v>0</v>
      </c>
      <c r="V259" s="25">
        <f>COUNTIF('حضور وانصراف'!H262:AL262,"&lt;0")</f>
        <v>0</v>
      </c>
      <c r="W259" s="25">
        <f>-SUMIF('حضور وانصراف'!H262:AL262,"&lt;0")</f>
        <v>0</v>
      </c>
      <c r="X259" s="26">
        <f t="shared" si="21"/>
        <v>0</v>
      </c>
      <c r="Y259" s="88">
        <f t="shared" si="22"/>
        <v>-28</v>
      </c>
      <c r="Z259" s="27">
        <f>'حضور وانصراف'!AP262</f>
        <v>0</v>
      </c>
      <c r="AA259" s="27">
        <f>'حضور وانصراف'!AO262</f>
        <v>0</v>
      </c>
      <c r="AB259" s="27">
        <f>'حضور وانصراف'!AQ262</f>
        <v>0</v>
      </c>
      <c r="AC259" s="27">
        <f>'حضور وانصراف'!AR262</f>
        <v>0</v>
      </c>
      <c r="AD259" s="28">
        <f t="shared" si="23"/>
        <v>0</v>
      </c>
      <c r="AE259" s="27">
        <f>'حضور وانصراف'!AW262</f>
        <v>0</v>
      </c>
      <c r="AF259" s="27">
        <f>'حضور وانصراف'!AX262</f>
        <v>0</v>
      </c>
      <c r="AG259" s="27">
        <f>'حضور وانصراف'!AS262</f>
        <v>0</v>
      </c>
      <c r="AH259" s="27">
        <f>'حضور وانصراف'!AT262</f>
        <v>0</v>
      </c>
    </row>
    <row r="260" spans="1:34" ht="18.75" thickBot="1" x14ac:dyDescent="0.25">
      <c r="A260" s="24">
        <f>'حضور وانصراف'!D263</f>
        <v>248</v>
      </c>
      <c r="B260" s="24">
        <f>'حضور وانصراف'!E263</f>
        <v>0</v>
      </c>
      <c r="C260" s="24">
        <f>'حضور وانصراف'!F263</f>
        <v>0</v>
      </c>
      <c r="D260" s="24" t="str">
        <f>'حضور وانصراف'!G263</f>
        <v>عامل انتاج</v>
      </c>
      <c r="E260" s="24">
        <f>COUNTIF('حضور وانصراف'!H263:AL263,"ح")+COUNTIF('حضور وانصراف'!H263:AL263,"&lt;0")+COUNTIF('حضور وانصراف'!H263:AL263,"&gt;0")</f>
        <v>0</v>
      </c>
      <c r="F260" s="88">
        <f t="shared" si="18"/>
        <v>-28</v>
      </c>
      <c r="G260" s="25">
        <f>COUNTIF('حضور وانصراف'!H263:AL263,"غ ب")</f>
        <v>0</v>
      </c>
      <c r="H260" s="25">
        <f>COUNTIF('حضور وانصراف'!H263:AL263,"إعتيادى")</f>
        <v>0</v>
      </c>
      <c r="I260" s="25">
        <f>COUNTIF('حضور وانصراف'!I263:AQ263,"1/2إعتيادى")</f>
        <v>0</v>
      </c>
      <c r="J260" s="25">
        <f>COUNTIF('حضور وانصراف'!H263:AL263,"عارضه")</f>
        <v>0</v>
      </c>
      <c r="K260" s="25">
        <f>COUNTIF('حضور وانصراف'!I263:AQ263,"1/2عارضه")</f>
        <v>0</v>
      </c>
      <c r="L260" s="25">
        <f>COUNTIF('حضور وانصراف'!H263:AL263,"بدون اجر")</f>
        <v>0</v>
      </c>
      <c r="M260" s="25">
        <f>COUNTIF('حضور وانصراف'!H263:AL263,"1/2بدون")</f>
        <v>0</v>
      </c>
      <c r="N260" s="25">
        <f>COUNTIF('حضور وانصراف'!H263:AL263,"إذن 1")</f>
        <v>0</v>
      </c>
      <c r="O260" s="25">
        <f>COUNTIF('حضور وانصراف'!H263:AL263,"إذن 2")</f>
        <v>0</v>
      </c>
      <c r="P260" s="25">
        <f>COUNTIF('حضور وانصراف'!H263:AL263,"م")</f>
        <v>0</v>
      </c>
      <c r="Q260" s="25">
        <f>COUNTIF('حضور وانصراف'!H263:AL263,"مرضى")</f>
        <v>0</v>
      </c>
      <c r="R260" s="25">
        <f t="shared" si="19"/>
        <v>0</v>
      </c>
      <c r="S260" s="25">
        <f>COUNTIF('حضور وانصراف'!H263:AL263,"&gt;0")</f>
        <v>0</v>
      </c>
      <c r="T260" s="25">
        <f>SUMIF('حضور وانصراف'!H263:AL263,"&gt;0")</f>
        <v>0</v>
      </c>
      <c r="U260" s="26">
        <f t="shared" si="20"/>
        <v>0</v>
      </c>
      <c r="V260" s="25">
        <f>COUNTIF('حضور وانصراف'!H263:AL263,"&lt;0")</f>
        <v>0</v>
      </c>
      <c r="W260" s="25">
        <f>-SUMIF('حضور وانصراف'!H263:AL263,"&lt;0")</f>
        <v>0</v>
      </c>
      <c r="X260" s="26">
        <f t="shared" si="21"/>
        <v>0</v>
      </c>
      <c r="Y260" s="88">
        <f t="shared" si="22"/>
        <v>-28</v>
      </c>
      <c r="Z260" s="27">
        <f>'حضور وانصراف'!AP263</f>
        <v>0</v>
      </c>
      <c r="AA260" s="27">
        <f>'حضور وانصراف'!AO263</f>
        <v>0</v>
      </c>
      <c r="AB260" s="27">
        <f>'حضور وانصراف'!AQ263</f>
        <v>0</v>
      </c>
      <c r="AC260" s="27">
        <f>'حضور وانصراف'!AR263</f>
        <v>0</v>
      </c>
      <c r="AD260" s="28">
        <f t="shared" si="23"/>
        <v>0</v>
      </c>
      <c r="AE260" s="27">
        <f>'حضور وانصراف'!AW263</f>
        <v>0</v>
      </c>
      <c r="AF260" s="27">
        <f>'حضور وانصراف'!AX263</f>
        <v>0</v>
      </c>
      <c r="AG260" s="27">
        <f>'حضور وانصراف'!AS263</f>
        <v>0</v>
      </c>
      <c r="AH260" s="27">
        <f>'حضور وانصراف'!AT263</f>
        <v>0</v>
      </c>
    </row>
    <row r="261" spans="1:34" ht="18.75" thickBot="1" x14ac:dyDescent="0.25">
      <c r="A261" s="24">
        <f>'حضور وانصراف'!D264</f>
        <v>249</v>
      </c>
      <c r="B261" s="24">
        <f>'حضور وانصراف'!E264</f>
        <v>0</v>
      </c>
      <c r="C261" s="24">
        <f>'حضور وانصراف'!F264</f>
        <v>0</v>
      </c>
      <c r="D261" s="24" t="str">
        <f>'حضور وانصراف'!G264</f>
        <v>عامل انتاج</v>
      </c>
      <c r="E261" s="24">
        <f>COUNTIF('حضور وانصراف'!H264:AL264,"ح")+COUNTIF('حضور وانصراف'!H264:AL264,"&lt;0")+COUNTIF('حضور وانصراف'!H264:AL264,"&gt;0")</f>
        <v>0</v>
      </c>
      <c r="F261" s="88">
        <f t="shared" si="18"/>
        <v>-28</v>
      </c>
      <c r="G261" s="25">
        <f>COUNTIF('حضور وانصراف'!H264:AL264,"غ ب")</f>
        <v>0</v>
      </c>
      <c r="H261" s="25">
        <f>COUNTIF('حضور وانصراف'!H264:AL264,"إعتيادى")</f>
        <v>0</v>
      </c>
      <c r="I261" s="25">
        <f>COUNTIF('حضور وانصراف'!I264:AQ264,"1/2إعتيادى")</f>
        <v>0</v>
      </c>
      <c r="J261" s="25">
        <f>COUNTIF('حضور وانصراف'!H264:AL264,"عارضه")</f>
        <v>0</v>
      </c>
      <c r="K261" s="25">
        <f>COUNTIF('حضور وانصراف'!I264:AQ264,"1/2عارضه")</f>
        <v>0</v>
      </c>
      <c r="L261" s="25">
        <f>COUNTIF('حضور وانصراف'!H264:AL264,"بدون اجر")</f>
        <v>0</v>
      </c>
      <c r="M261" s="25">
        <f>COUNTIF('حضور وانصراف'!H264:AL264,"1/2بدون")</f>
        <v>0</v>
      </c>
      <c r="N261" s="25">
        <f>COUNTIF('حضور وانصراف'!H264:AL264,"إذن 1")</f>
        <v>0</v>
      </c>
      <c r="O261" s="25">
        <f>COUNTIF('حضور وانصراف'!H264:AL264,"إذن 2")</f>
        <v>0</v>
      </c>
      <c r="P261" s="25">
        <f>COUNTIF('حضور وانصراف'!H264:AL264,"م")</f>
        <v>0</v>
      </c>
      <c r="Q261" s="25">
        <f>COUNTIF('حضور وانصراف'!H264:AL264,"مرضى")</f>
        <v>0</v>
      </c>
      <c r="R261" s="25">
        <f t="shared" si="19"/>
        <v>0</v>
      </c>
      <c r="S261" s="25">
        <f>COUNTIF('حضور وانصراف'!H264:AL264,"&gt;0")</f>
        <v>0</v>
      </c>
      <c r="T261" s="25">
        <f>SUMIF('حضور وانصراف'!H264:AL264,"&gt;0")</f>
        <v>0</v>
      </c>
      <c r="U261" s="26">
        <f t="shared" si="20"/>
        <v>0</v>
      </c>
      <c r="V261" s="25">
        <f>COUNTIF('حضور وانصراف'!H264:AL264,"&lt;0")</f>
        <v>0</v>
      </c>
      <c r="W261" s="25">
        <f>-SUMIF('حضور وانصراف'!H264:AL264,"&lt;0")</f>
        <v>0</v>
      </c>
      <c r="X261" s="26">
        <f t="shared" si="21"/>
        <v>0</v>
      </c>
      <c r="Y261" s="88">
        <f t="shared" si="22"/>
        <v>-28</v>
      </c>
      <c r="Z261" s="27">
        <f>'حضور وانصراف'!AP264</f>
        <v>0</v>
      </c>
      <c r="AA261" s="27">
        <f>'حضور وانصراف'!AO264</f>
        <v>0</v>
      </c>
      <c r="AB261" s="27">
        <f>'حضور وانصراف'!AQ264</f>
        <v>0</v>
      </c>
      <c r="AC261" s="27">
        <f>'حضور وانصراف'!AR264</f>
        <v>0</v>
      </c>
      <c r="AD261" s="28">
        <f t="shared" si="23"/>
        <v>0</v>
      </c>
      <c r="AE261" s="27">
        <f>'حضور وانصراف'!AW264</f>
        <v>0</v>
      </c>
      <c r="AF261" s="27">
        <f>'حضور وانصراف'!AX264</f>
        <v>0</v>
      </c>
      <c r="AG261" s="27">
        <f>'حضور وانصراف'!AS264</f>
        <v>0</v>
      </c>
      <c r="AH261" s="27">
        <f>'حضور وانصراف'!AT264</f>
        <v>0</v>
      </c>
    </row>
    <row r="262" spans="1:34" ht="18.75" thickBot="1" x14ac:dyDescent="0.25">
      <c r="A262" s="24">
        <f>'حضور وانصراف'!D265</f>
        <v>250</v>
      </c>
      <c r="B262" s="24">
        <f>'حضور وانصراف'!E265</f>
        <v>0</v>
      </c>
      <c r="C262" s="24">
        <f>'حضور وانصراف'!F265</f>
        <v>0</v>
      </c>
      <c r="D262" s="24" t="str">
        <f>'حضور وانصراف'!G265</f>
        <v>عامل انتاج</v>
      </c>
      <c r="E262" s="24">
        <f>COUNTIF('حضور وانصراف'!H265:AL265,"ح")+COUNTIF('حضور وانصراف'!H265:AL265,"&lt;0")+COUNTIF('حضور وانصراف'!H265:AL265,"&gt;0")</f>
        <v>0</v>
      </c>
      <c r="F262" s="88">
        <f t="shared" si="18"/>
        <v>-28</v>
      </c>
      <c r="G262" s="25">
        <f>COUNTIF('حضور وانصراف'!H265:AL265,"غ ب")</f>
        <v>0</v>
      </c>
      <c r="H262" s="25">
        <f>COUNTIF('حضور وانصراف'!H265:AL265,"إعتيادى")</f>
        <v>0</v>
      </c>
      <c r="I262" s="25">
        <f>COUNTIF('حضور وانصراف'!I265:AQ265,"1/2إعتيادى")</f>
        <v>0</v>
      </c>
      <c r="J262" s="25">
        <f>COUNTIF('حضور وانصراف'!H265:AL265,"عارضه")</f>
        <v>0</v>
      </c>
      <c r="K262" s="25">
        <f>COUNTIF('حضور وانصراف'!I265:AQ265,"1/2عارضه")</f>
        <v>0</v>
      </c>
      <c r="L262" s="25">
        <f>COUNTIF('حضور وانصراف'!H265:AL265,"بدون اجر")</f>
        <v>0</v>
      </c>
      <c r="M262" s="25">
        <f>COUNTIF('حضور وانصراف'!H265:AL265,"1/2بدون")</f>
        <v>0</v>
      </c>
      <c r="N262" s="25">
        <f>COUNTIF('حضور وانصراف'!H265:AL265,"إذن 1")</f>
        <v>0</v>
      </c>
      <c r="O262" s="25">
        <f>COUNTIF('حضور وانصراف'!H265:AL265,"إذن 2")</f>
        <v>0</v>
      </c>
      <c r="P262" s="25">
        <f>COUNTIF('حضور وانصراف'!H265:AL265,"م")</f>
        <v>0</v>
      </c>
      <c r="Q262" s="25">
        <f>COUNTIF('حضور وانصراف'!H265:AL265,"مرضى")</f>
        <v>0</v>
      </c>
      <c r="R262" s="25">
        <f t="shared" si="19"/>
        <v>0</v>
      </c>
      <c r="S262" s="25">
        <f>COUNTIF('حضور وانصراف'!H265:AL265,"&gt;0")</f>
        <v>0</v>
      </c>
      <c r="T262" s="25">
        <f>SUMIF('حضور وانصراف'!H265:AL265,"&gt;0")</f>
        <v>0</v>
      </c>
      <c r="U262" s="26">
        <f t="shared" si="20"/>
        <v>0</v>
      </c>
      <c r="V262" s="25">
        <f>COUNTIF('حضور وانصراف'!H265:AL265,"&lt;0")</f>
        <v>0</v>
      </c>
      <c r="W262" s="25">
        <f>-SUMIF('حضور وانصراف'!H265:AL265,"&lt;0")</f>
        <v>0</v>
      </c>
      <c r="X262" s="26">
        <f t="shared" si="21"/>
        <v>0</v>
      </c>
      <c r="Y262" s="88">
        <f t="shared" si="22"/>
        <v>-28</v>
      </c>
      <c r="Z262" s="27">
        <f>'حضور وانصراف'!AP265</f>
        <v>0</v>
      </c>
      <c r="AA262" s="27">
        <f>'حضور وانصراف'!AO265</f>
        <v>0</v>
      </c>
      <c r="AB262" s="27">
        <f>'حضور وانصراف'!AQ265</f>
        <v>0</v>
      </c>
      <c r="AC262" s="27">
        <f>'حضور وانصراف'!AR265</f>
        <v>0</v>
      </c>
      <c r="AD262" s="28">
        <f t="shared" si="23"/>
        <v>0</v>
      </c>
      <c r="AE262" s="27">
        <f>'حضور وانصراف'!AW265</f>
        <v>0</v>
      </c>
      <c r="AF262" s="27">
        <f>'حضور وانصراف'!AX265</f>
        <v>0</v>
      </c>
      <c r="AG262" s="27">
        <f>'حضور وانصراف'!AS265</f>
        <v>0</v>
      </c>
      <c r="AH262" s="27">
        <f>'حضور وانصراف'!AT265</f>
        <v>0</v>
      </c>
    </row>
    <row r="263" spans="1:34" ht="18.75" thickBot="1" x14ac:dyDescent="0.25">
      <c r="A263" s="24">
        <f>'حضور وانصراف'!D266</f>
        <v>251</v>
      </c>
      <c r="B263" s="24">
        <f>'حضور وانصراف'!E266</f>
        <v>0</v>
      </c>
      <c r="C263" s="24">
        <f>'حضور وانصراف'!F266</f>
        <v>0</v>
      </c>
      <c r="D263" s="24" t="str">
        <f>'حضور وانصراف'!G266</f>
        <v>عامل انتاج</v>
      </c>
      <c r="E263" s="24">
        <f>COUNTIF('حضور وانصراف'!H266:AL266,"ح")+COUNTIF('حضور وانصراف'!H266:AL266,"&lt;0")+COUNTIF('حضور وانصراف'!H266:AL266,"&gt;0")</f>
        <v>0</v>
      </c>
      <c r="F263" s="88">
        <f t="shared" si="18"/>
        <v>-28</v>
      </c>
      <c r="G263" s="25">
        <f>COUNTIF('حضور وانصراف'!H266:AL266,"غ ب")</f>
        <v>0</v>
      </c>
      <c r="H263" s="25">
        <f>COUNTIF('حضور وانصراف'!H266:AL266,"إعتيادى")</f>
        <v>0</v>
      </c>
      <c r="I263" s="25">
        <f>COUNTIF('حضور وانصراف'!I266:AQ266,"1/2إعتيادى")</f>
        <v>0</v>
      </c>
      <c r="J263" s="25">
        <f>COUNTIF('حضور وانصراف'!H266:AL266,"عارضه")</f>
        <v>0</v>
      </c>
      <c r="K263" s="25">
        <f>COUNTIF('حضور وانصراف'!I266:AQ266,"1/2عارضه")</f>
        <v>0</v>
      </c>
      <c r="L263" s="25">
        <f>COUNTIF('حضور وانصراف'!H266:AL266,"بدون اجر")</f>
        <v>0</v>
      </c>
      <c r="M263" s="25">
        <f>COUNTIF('حضور وانصراف'!H266:AL266,"1/2بدون")</f>
        <v>0</v>
      </c>
      <c r="N263" s="25">
        <f>COUNTIF('حضور وانصراف'!H266:AL266,"إذن 1")</f>
        <v>0</v>
      </c>
      <c r="O263" s="25">
        <f>COUNTIF('حضور وانصراف'!H266:AL266,"إذن 2")</f>
        <v>0</v>
      </c>
      <c r="P263" s="25">
        <f>COUNTIF('حضور وانصراف'!H266:AL266,"م")</f>
        <v>0</v>
      </c>
      <c r="Q263" s="25">
        <f>COUNTIF('حضور وانصراف'!H266:AL266,"مرضى")</f>
        <v>0</v>
      </c>
      <c r="R263" s="25">
        <f t="shared" si="19"/>
        <v>0</v>
      </c>
      <c r="S263" s="25">
        <f>COUNTIF('حضور وانصراف'!H266:AL266,"&gt;0")</f>
        <v>0</v>
      </c>
      <c r="T263" s="25">
        <f>SUMIF('حضور وانصراف'!H266:AL266,"&gt;0")</f>
        <v>0</v>
      </c>
      <c r="U263" s="26">
        <f t="shared" si="20"/>
        <v>0</v>
      </c>
      <c r="V263" s="25">
        <f>COUNTIF('حضور وانصراف'!H266:AL266,"&lt;0")</f>
        <v>0</v>
      </c>
      <c r="W263" s="25">
        <f>-SUMIF('حضور وانصراف'!H266:AL266,"&lt;0")</f>
        <v>0</v>
      </c>
      <c r="X263" s="26">
        <f t="shared" si="21"/>
        <v>0</v>
      </c>
      <c r="Y263" s="88">
        <f t="shared" si="22"/>
        <v>-28</v>
      </c>
      <c r="Z263" s="27">
        <f>'حضور وانصراف'!AP266</f>
        <v>0</v>
      </c>
      <c r="AA263" s="27">
        <f>'حضور وانصراف'!AO266</f>
        <v>0</v>
      </c>
      <c r="AB263" s="27">
        <f>'حضور وانصراف'!AQ266</f>
        <v>0</v>
      </c>
      <c r="AC263" s="27">
        <f>'حضور وانصراف'!AR266</f>
        <v>0</v>
      </c>
      <c r="AD263" s="28">
        <f t="shared" si="23"/>
        <v>0</v>
      </c>
      <c r="AE263" s="27">
        <f>'حضور وانصراف'!AW266</f>
        <v>0</v>
      </c>
      <c r="AF263" s="27">
        <f>'حضور وانصراف'!AX266</f>
        <v>0</v>
      </c>
      <c r="AG263" s="27">
        <f>'حضور وانصراف'!AS266</f>
        <v>0</v>
      </c>
      <c r="AH263" s="27">
        <f>'حضور وانصراف'!AT266</f>
        <v>0</v>
      </c>
    </row>
    <row r="264" spans="1:34" ht="18.75" thickBot="1" x14ac:dyDescent="0.25">
      <c r="A264" s="24">
        <f>'حضور وانصراف'!D267</f>
        <v>252</v>
      </c>
      <c r="B264" s="24">
        <f>'حضور وانصراف'!E267</f>
        <v>0</v>
      </c>
      <c r="C264" s="24">
        <f>'حضور وانصراف'!F267</f>
        <v>0</v>
      </c>
      <c r="D264" s="24" t="str">
        <f>'حضور وانصراف'!G267</f>
        <v>عامل انتاج</v>
      </c>
      <c r="E264" s="24">
        <f>COUNTIF('حضور وانصراف'!H267:AL267,"ح")+COUNTIF('حضور وانصراف'!H267:AL267,"&lt;0")+COUNTIF('حضور وانصراف'!H267:AL267,"&gt;0")</f>
        <v>0</v>
      </c>
      <c r="F264" s="88">
        <f t="shared" si="18"/>
        <v>-28</v>
      </c>
      <c r="G264" s="25">
        <f>COUNTIF('حضور وانصراف'!H267:AL267,"غ ب")</f>
        <v>0</v>
      </c>
      <c r="H264" s="25">
        <f>COUNTIF('حضور وانصراف'!H267:AL267,"إعتيادى")</f>
        <v>0</v>
      </c>
      <c r="I264" s="25">
        <f>COUNTIF('حضور وانصراف'!I267:AQ267,"1/2إعتيادى")</f>
        <v>0</v>
      </c>
      <c r="J264" s="25">
        <f>COUNTIF('حضور وانصراف'!H267:AL267,"عارضه")</f>
        <v>0</v>
      </c>
      <c r="K264" s="25">
        <f>COUNTIF('حضور وانصراف'!I267:AQ267,"1/2عارضه")</f>
        <v>0</v>
      </c>
      <c r="L264" s="25">
        <f>COUNTIF('حضور وانصراف'!H267:AL267,"بدون اجر")</f>
        <v>0</v>
      </c>
      <c r="M264" s="25">
        <f>COUNTIF('حضور وانصراف'!H267:AL267,"1/2بدون")</f>
        <v>0</v>
      </c>
      <c r="N264" s="25">
        <f>COUNTIF('حضور وانصراف'!H267:AL267,"إذن 1")</f>
        <v>0</v>
      </c>
      <c r="O264" s="25">
        <f>COUNTIF('حضور وانصراف'!H267:AL267,"إذن 2")</f>
        <v>0</v>
      </c>
      <c r="P264" s="25">
        <f>COUNTIF('حضور وانصراف'!H267:AL267,"م")</f>
        <v>0</v>
      </c>
      <c r="Q264" s="25">
        <f>COUNTIF('حضور وانصراف'!H267:AL267,"مرضى")</f>
        <v>0</v>
      </c>
      <c r="R264" s="25">
        <f t="shared" si="19"/>
        <v>0</v>
      </c>
      <c r="S264" s="25">
        <f>COUNTIF('حضور وانصراف'!H267:AL267,"&gt;0")</f>
        <v>0</v>
      </c>
      <c r="T264" s="25">
        <f>SUMIF('حضور وانصراف'!H267:AL267,"&gt;0")</f>
        <v>0</v>
      </c>
      <c r="U264" s="26">
        <f t="shared" si="20"/>
        <v>0</v>
      </c>
      <c r="V264" s="25">
        <f>COUNTIF('حضور وانصراف'!H267:AL267,"&lt;0")</f>
        <v>0</v>
      </c>
      <c r="W264" s="25">
        <f>-SUMIF('حضور وانصراف'!H267:AL267,"&lt;0")</f>
        <v>0</v>
      </c>
      <c r="X264" s="26">
        <f t="shared" si="21"/>
        <v>0</v>
      </c>
      <c r="Y264" s="88">
        <f t="shared" si="22"/>
        <v>-28</v>
      </c>
      <c r="Z264" s="27">
        <f>'حضور وانصراف'!AP267</f>
        <v>0</v>
      </c>
      <c r="AA264" s="27">
        <f>'حضور وانصراف'!AO267</f>
        <v>0</v>
      </c>
      <c r="AB264" s="27">
        <f>'حضور وانصراف'!AQ267</f>
        <v>0</v>
      </c>
      <c r="AC264" s="27">
        <f>'حضور وانصراف'!AR267</f>
        <v>0</v>
      </c>
      <c r="AD264" s="28">
        <f t="shared" si="23"/>
        <v>0</v>
      </c>
      <c r="AE264" s="27">
        <f>'حضور وانصراف'!AW267</f>
        <v>0</v>
      </c>
      <c r="AF264" s="27">
        <f>'حضور وانصراف'!AX267</f>
        <v>0</v>
      </c>
      <c r="AG264" s="27">
        <f>'حضور وانصراف'!AS267</f>
        <v>0</v>
      </c>
      <c r="AH264" s="27">
        <f>'حضور وانصراف'!AT267</f>
        <v>0</v>
      </c>
    </row>
    <row r="265" spans="1:34" ht="18.75" thickBot="1" x14ac:dyDescent="0.25">
      <c r="A265" s="24">
        <f>'حضور وانصراف'!D268</f>
        <v>253</v>
      </c>
      <c r="B265" s="24">
        <f>'حضور وانصراف'!E268</f>
        <v>0</v>
      </c>
      <c r="C265" s="24">
        <f>'حضور وانصراف'!F268</f>
        <v>0</v>
      </c>
      <c r="D265" s="24" t="str">
        <f>'حضور وانصراف'!G268</f>
        <v>عامل انتاج</v>
      </c>
      <c r="E265" s="24">
        <f>COUNTIF('حضور وانصراف'!H268:AL268,"ح")+COUNTIF('حضور وانصراف'!H268:AL268,"&lt;0")+COUNTIF('حضور وانصراف'!H268:AL268,"&gt;0")</f>
        <v>0</v>
      </c>
      <c r="F265" s="88">
        <f t="shared" si="18"/>
        <v>-28</v>
      </c>
      <c r="G265" s="25">
        <f>COUNTIF('حضور وانصراف'!H268:AL268,"غ ب")</f>
        <v>0</v>
      </c>
      <c r="H265" s="25">
        <f>COUNTIF('حضور وانصراف'!H268:AL268,"إعتيادى")</f>
        <v>0</v>
      </c>
      <c r="I265" s="25">
        <f>COUNTIF('حضور وانصراف'!I268:AQ268,"1/2إعتيادى")</f>
        <v>0</v>
      </c>
      <c r="J265" s="25">
        <f>COUNTIF('حضور وانصراف'!H268:AL268,"عارضه")</f>
        <v>0</v>
      </c>
      <c r="K265" s="25">
        <f>COUNTIF('حضور وانصراف'!I268:AQ268,"1/2عارضه")</f>
        <v>0</v>
      </c>
      <c r="L265" s="25">
        <f>COUNTIF('حضور وانصراف'!H268:AL268,"بدون اجر")</f>
        <v>0</v>
      </c>
      <c r="M265" s="25">
        <f>COUNTIF('حضور وانصراف'!H268:AL268,"1/2بدون")</f>
        <v>0</v>
      </c>
      <c r="N265" s="25">
        <f>COUNTIF('حضور وانصراف'!H268:AL268,"إذن 1")</f>
        <v>0</v>
      </c>
      <c r="O265" s="25">
        <f>COUNTIF('حضور وانصراف'!H268:AL268,"إذن 2")</f>
        <v>0</v>
      </c>
      <c r="P265" s="25">
        <f>COUNTIF('حضور وانصراف'!H268:AL268,"م")</f>
        <v>0</v>
      </c>
      <c r="Q265" s="25">
        <f>COUNTIF('حضور وانصراف'!H268:AL268,"مرضى")</f>
        <v>0</v>
      </c>
      <c r="R265" s="25">
        <f t="shared" si="19"/>
        <v>0</v>
      </c>
      <c r="S265" s="25">
        <f>COUNTIF('حضور وانصراف'!H268:AL268,"&gt;0")</f>
        <v>0</v>
      </c>
      <c r="T265" s="25">
        <f>SUMIF('حضور وانصراف'!H268:AL268,"&gt;0")</f>
        <v>0</v>
      </c>
      <c r="U265" s="26">
        <f t="shared" si="20"/>
        <v>0</v>
      </c>
      <c r="V265" s="25">
        <f>COUNTIF('حضور وانصراف'!H268:AL268,"&lt;0")</f>
        <v>0</v>
      </c>
      <c r="W265" s="25">
        <f>-SUMIF('حضور وانصراف'!H268:AL268,"&lt;0")</f>
        <v>0</v>
      </c>
      <c r="X265" s="26">
        <f t="shared" si="21"/>
        <v>0</v>
      </c>
      <c r="Y265" s="88">
        <f t="shared" si="22"/>
        <v>-28</v>
      </c>
      <c r="Z265" s="27">
        <f>'حضور وانصراف'!AP268</f>
        <v>0</v>
      </c>
      <c r="AA265" s="27">
        <f>'حضور وانصراف'!AO268</f>
        <v>0</v>
      </c>
      <c r="AB265" s="27">
        <f>'حضور وانصراف'!AQ268</f>
        <v>0</v>
      </c>
      <c r="AC265" s="27">
        <f>'حضور وانصراف'!AR268</f>
        <v>0</v>
      </c>
      <c r="AD265" s="28">
        <f t="shared" si="23"/>
        <v>0</v>
      </c>
      <c r="AE265" s="27">
        <f>'حضور وانصراف'!AW268</f>
        <v>0</v>
      </c>
      <c r="AF265" s="27">
        <f>'حضور وانصراف'!AX268</f>
        <v>0</v>
      </c>
      <c r="AG265" s="27">
        <f>'حضور وانصراف'!AS268</f>
        <v>0</v>
      </c>
      <c r="AH265" s="27">
        <f>'حضور وانصراف'!AT268</f>
        <v>0</v>
      </c>
    </row>
    <row r="266" spans="1:34" ht="18.75" thickBot="1" x14ac:dyDescent="0.25">
      <c r="A266" s="24">
        <f>'حضور وانصراف'!D269</f>
        <v>254</v>
      </c>
      <c r="B266" s="24">
        <f>'حضور وانصراف'!E269</f>
        <v>0</v>
      </c>
      <c r="C266" s="24">
        <f>'حضور وانصراف'!F269</f>
        <v>0</v>
      </c>
      <c r="D266" s="24" t="str">
        <f>'حضور وانصراف'!G269</f>
        <v>عامل انتاج</v>
      </c>
      <c r="E266" s="24">
        <f>COUNTIF('حضور وانصراف'!H269:AL269,"ح")+COUNTIF('حضور وانصراف'!H269:AL269,"&lt;0")+COUNTIF('حضور وانصراف'!H269:AL269,"&gt;0")</f>
        <v>0</v>
      </c>
      <c r="F266" s="88">
        <f t="shared" si="18"/>
        <v>-28</v>
      </c>
      <c r="G266" s="25">
        <f>COUNTIF('حضور وانصراف'!H269:AL269,"غ ب")</f>
        <v>0</v>
      </c>
      <c r="H266" s="25">
        <f>COUNTIF('حضور وانصراف'!H269:AL269,"إعتيادى")</f>
        <v>0</v>
      </c>
      <c r="I266" s="25">
        <f>COUNTIF('حضور وانصراف'!I269:AQ269,"1/2إعتيادى")</f>
        <v>0</v>
      </c>
      <c r="J266" s="25">
        <f>COUNTIF('حضور وانصراف'!H269:AL269,"عارضه")</f>
        <v>0</v>
      </c>
      <c r="K266" s="25">
        <f>COUNTIF('حضور وانصراف'!I269:AQ269,"1/2عارضه")</f>
        <v>0</v>
      </c>
      <c r="L266" s="25">
        <f>COUNTIF('حضور وانصراف'!H269:AL269,"بدون اجر")</f>
        <v>0</v>
      </c>
      <c r="M266" s="25">
        <f>COUNTIF('حضور وانصراف'!H269:AL269,"1/2بدون")</f>
        <v>0</v>
      </c>
      <c r="N266" s="25">
        <f>COUNTIF('حضور وانصراف'!H269:AL269,"إذن 1")</f>
        <v>0</v>
      </c>
      <c r="O266" s="25">
        <f>COUNTIF('حضور وانصراف'!H269:AL269,"إذن 2")</f>
        <v>0</v>
      </c>
      <c r="P266" s="25">
        <f>COUNTIF('حضور وانصراف'!H269:AL269,"م")</f>
        <v>0</v>
      </c>
      <c r="Q266" s="25">
        <f>COUNTIF('حضور وانصراف'!H269:AL269,"مرضى")</f>
        <v>0</v>
      </c>
      <c r="R266" s="25">
        <f t="shared" si="19"/>
        <v>0</v>
      </c>
      <c r="S266" s="25">
        <f>COUNTIF('حضور وانصراف'!H269:AL269,"&gt;0")</f>
        <v>0</v>
      </c>
      <c r="T266" s="25">
        <f>SUMIF('حضور وانصراف'!H269:AL269,"&gt;0")</f>
        <v>0</v>
      </c>
      <c r="U266" s="26">
        <f t="shared" si="20"/>
        <v>0</v>
      </c>
      <c r="V266" s="25">
        <f>COUNTIF('حضور وانصراف'!H269:AL269,"&lt;0")</f>
        <v>0</v>
      </c>
      <c r="W266" s="25">
        <f>-SUMIF('حضور وانصراف'!H269:AL269,"&lt;0")</f>
        <v>0</v>
      </c>
      <c r="X266" s="26">
        <f t="shared" si="21"/>
        <v>0</v>
      </c>
      <c r="Y266" s="88">
        <f t="shared" si="22"/>
        <v>-28</v>
      </c>
      <c r="Z266" s="27">
        <f>'حضور وانصراف'!AP269</f>
        <v>0</v>
      </c>
      <c r="AA266" s="27">
        <f>'حضور وانصراف'!AO269</f>
        <v>0</v>
      </c>
      <c r="AB266" s="27">
        <f>'حضور وانصراف'!AQ269</f>
        <v>0</v>
      </c>
      <c r="AC266" s="27">
        <f>'حضور وانصراف'!AR269</f>
        <v>0</v>
      </c>
      <c r="AD266" s="28">
        <f t="shared" si="23"/>
        <v>0</v>
      </c>
      <c r="AE266" s="27">
        <f>'حضور وانصراف'!AW269</f>
        <v>0</v>
      </c>
      <c r="AF266" s="27">
        <f>'حضور وانصراف'!AX269</f>
        <v>0</v>
      </c>
      <c r="AG266" s="27">
        <f>'حضور وانصراف'!AS269</f>
        <v>0</v>
      </c>
      <c r="AH266" s="27">
        <f>'حضور وانصراف'!AT269</f>
        <v>0</v>
      </c>
    </row>
    <row r="267" spans="1:34" ht="18.75" thickBot="1" x14ac:dyDescent="0.25">
      <c r="A267" s="24">
        <f>'حضور وانصراف'!D270</f>
        <v>255</v>
      </c>
      <c r="B267" s="24">
        <f>'حضور وانصراف'!E270</f>
        <v>0</v>
      </c>
      <c r="C267" s="24">
        <f>'حضور وانصراف'!F270</f>
        <v>0</v>
      </c>
      <c r="D267" s="24" t="str">
        <f>'حضور وانصراف'!G270</f>
        <v>عامل انتاج</v>
      </c>
      <c r="E267" s="24">
        <f>COUNTIF('حضور وانصراف'!H270:AL270,"ح")+COUNTIF('حضور وانصراف'!H270:AL270,"&lt;0")+COUNTIF('حضور وانصراف'!H270:AL270,"&gt;0")</f>
        <v>0</v>
      </c>
      <c r="F267" s="88">
        <f t="shared" si="18"/>
        <v>-28</v>
      </c>
      <c r="G267" s="25">
        <f>COUNTIF('حضور وانصراف'!H270:AL270,"غ ب")</f>
        <v>0</v>
      </c>
      <c r="H267" s="25">
        <f>COUNTIF('حضور وانصراف'!H270:AL270,"إعتيادى")</f>
        <v>0</v>
      </c>
      <c r="I267" s="25">
        <f>COUNTIF('حضور وانصراف'!I270:AQ270,"1/2إعتيادى")</f>
        <v>0</v>
      </c>
      <c r="J267" s="25">
        <f>COUNTIF('حضور وانصراف'!H270:AL270,"عارضه")</f>
        <v>0</v>
      </c>
      <c r="K267" s="25">
        <f>COUNTIF('حضور وانصراف'!I270:AQ270,"1/2عارضه")</f>
        <v>0</v>
      </c>
      <c r="L267" s="25">
        <f>COUNTIF('حضور وانصراف'!H270:AL270,"بدون اجر")</f>
        <v>0</v>
      </c>
      <c r="M267" s="25">
        <f>COUNTIF('حضور وانصراف'!H270:AL270,"1/2بدون")</f>
        <v>0</v>
      </c>
      <c r="N267" s="25">
        <f>COUNTIF('حضور وانصراف'!H270:AL270,"إذن 1")</f>
        <v>0</v>
      </c>
      <c r="O267" s="25">
        <f>COUNTIF('حضور وانصراف'!H270:AL270,"إذن 2")</f>
        <v>0</v>
      </c>
      <c r="P267" s="25">
        <f>COUNTIF('حضور وانصراف'!H270:AL270,"م")</f>
        <v>0</v>
      </c>
      <c r="Q267" s="25">
        <f>COUNTIF('حضور وانصراف'!H270:AL270,"مرضى")</f>
        <v>0</v>
      </c>
      <c r="R267" s="25">
        <f t="shared" si="19"/>
        <v>0</v>
      </c>
      <c r="S267" s="25">
        <f>COUNTIF('حضور وانصراف'!H270:AL270,"&gt;0")</f>
        <v>0</v>
      </c>
      <c r="T267" s="25">
        <f>SUMIF('حضور وانصراف'!H270:AL270,"&gt;0")</f>
        <v>0</v>
      </c>
      <c r="U267" s="26">
        <f t="shared" si="20"/>
        <v>0</v>
      </c>
      <c r="V267" s="25">
        <f>COUNTIF('حضور وانصراف'!H270:AL270,"&lt;0")</f>
        <v>0</v>
      </c>
      <c r="W267" s="25">
        <f>-SUMIF('حضور وانصراف'!H270:AL270,"&lt;0")</f>
        <v>0</v>
      </c>
      <c r="X267" s="26">
        <f t="shared" si="21"/>
        <v>0</v>
      </c>
      <c r="Y267" s="88">
        <f t="shared" si="22"/>
        <v>-28</v>
      </c>
      <c r="Z267" s="27">
        <f>'حضور وانصراف'!AP270</f>
        <v>0</v>
      </c>
      <c r="AA267" s="27">
        <f>'حضور وانصراف'!AO270</f>
        <v>0</v>
      </c>
      <c r="AB267" s="27">
        <f>'حضور وانصراف'!AQ270</f>
        <v>0</v>
      </c>
      <c r="AC267" s="27">
        <f>'حضور وانصراف'!AR270</f>
        <v>0</v>
      </c>
      <c r="AD267" s="28">
        <f t="shared" si="23"/>
        <v>0</v>
      </c>
      <c r="AE267" s="27">
        <f>'حضور وانصراف'!AW270</f>
        <v>0</v>
      </c>
      <c r="AF267" s="27">
        <f>'حضور وانصراف'!AX270</f>
        <v>0</v>
      </c>
      <c r="AG267" s="27">
        <f>'حضور وانصراف'!AS270</f>
        <v>0</v>
      </c>
      <c r="AH267" s="27">
        <f>'حضور وانصراف'!AT270</f>
        <v>0</v>
      </c>
    </row>
    <row r="268" spans="1:34" ht="18.75" thickBot="1" x14ac:dyDescent="0.25">
      <c r="A268" s="24">
        <f>'حضور وانصراف'!D271</f>
        <v>256</v>
      </c>
      <c r="B268" s="24">
        <f>'حضور وانصراف'!E271</f>
        <v>0</v>
      </c>
      <c r="C268" s="24">
        <f>'حضور وانصراف'!F271</f>
        <v>0</v>
      </c>
      <c r="D268" s="24" t="str">
        <f>'حضور وانصراف'!G271</f>
        <v>عامل انتاج</v>
      </c>
      <c r="E268" s="24">
        <f>COUNTIF('حضور وانصراف'!H271:AL271,"ح")+COUNTIF('حضور وانصراف'!H271:AL271,"&lt;0")+COUNTIF('حضور وانصراف'!H271:AL271,"&gt;0")</f>
        <v>0</v>
      </c>
      <c r="F268" s="88">
        <f t="shared" si="18"/>
        <v>-28</v>
      </c>
      <c r="G268" s="25">
        <f>COUNTIF('حضور وانصراف'!H271:AL271,"غ ب")</f>
        <v>0</v>
      </c>
      <c r="H268" s="25">
        <f>COUNTIF('حضور وانصراف'!H271:AL271,"إعتيادى")</f>
        <v>0</v>
      </c>
      <c r="I268" s="25">
        <f>COUNTIF('حضور وانصراف'!I271:AQ271,"1/2إعتيادى")</f>
        <v>0</v>
      </c>
      <c r="J268" s="25">
        <f>COUNTIF('حضور وانصراف'!H271:AL271,"عارضه")</f>
        <v>0</v>
      </c>
      <c r="K268" s="25">
        <f>COUNTIF('حضور وانصراف'!I271:AQ271,"1/2عارضه")</f>
        <v>0</v>
      </c>
      <c r="L268" s="25">
        <f>COUNTIF('حضور وانصراف'!H271:AL271,"بدون اجر")</f>
        <v>0</v>
      </c>
      <c r="M268" s="25">
        <f>COUNTIF('حضور وانصراف'!H271:AL271,"1/2بدون")</f>
        <v>0</v>
      </c>
      <c r="N268" s="25">
        <f>COUNTIF('حضور وانصراف'!H271:AL271,"إذن 1")</f>
        <v>0</v>
      </c>
      <c r="O268" s="25">
        <f>COUNTIF('حضور وانصراف'!H271:AL271,"إذن 2")</f>
        <v>0</v>
      </c>
      <c r="P268" s="25">
        <f>COUNTIF('حضور وانصراف'!H271:AL271,"م")</f>
        <v>0</v>
      </c>
      <c r="Q268" s="25">
        <f>COUNTIF('حضور وانصراف'!H271:AL271,"مرضى")</f>
        <v>0</v>
      </c>
      <c r="R268" s="25">
        <f t="shared" si="19"/>
        <v>0</v>
      </c>
      <c r="S268" s="25">
        <f>COUNTIF('حضور وانصراف'!H271:AL271,"&gt;0")</f>
        <v>0</v>
      </c>
      <c r="T268" s="25">
        <f>SUMIF('حضور وانصراف'!H271:AL271,"&gt;0")</f>
        <v>0</v>
      </c>
      <c r="U268" s="26">
        <f t="shared" si="20"/>
        <v>0</v>
      </c>
      <c r="V268" s="25">
        <f>COUNTIF('حضور وانصراف'!H271:AL271,"&lt;0")</f>
        <v>0</v>
      </c>
      <c r="W268" s="25">
        <f>-SUMIF('حضور وانصراف'!H271:AL271,"&lt;0")</f>
        <v>0</v>
      </c>
      <c r="X268" s="26">
        <f t="shared" si="21"/>
        <v>0</v>
      </c>
      <c r="Y268" s="88">
        <f t="shared" si="22"/>
        <v>-28</v>
      </c>
      <c r="Z268" s="27">
        <f>'حضور وانصراف'!AP271</f>
        <v>0</v>
      </c>
      <c r="AA268" s="27">
        <f>'حضور وانصراف'!AO271</f>
        <v>0</v>
      </c>
      <c r="AB268" s="27">
        <f>'حضور وانصراف'!AQ271</f>
        <v>0</v>
      </c>
      <c r="AC268" s="27">
        <f>'حضور وانصراف'!AR271</f>
        <v>0</v>
      </c>
      <c r="AD268" s="28">
        <f t="shared" si="23"/>
        <v>0</v>
      </c>
      <c r="AE268" s="27">
        <f>'حضور وانصراف'!AW271</f>
        <v>0</v>
      </c>
      <c r="AF268" s="27">
        <f>'حضور وانصراف'!AX271</f>
        <v>0</v>
      </c>
      <c r="AG268" s="27">
        <f>'حضور وانصراف'!AS271</f>
        <v>0</v>
      </c>
      <c r="AH268" s="27">
        <f>'حضور وانصراف'!AT271</f>
        <v>0</v>
      </c>
    </row>
    <row r="269" spans="1:34" ht="18.75" thickBot="1" x14ac:dyDescent="0.25">
      <c r="A269" s="24">
        <f>'حضور وانصراف'!D272</f>
        <v>257</v>
      </c>
      <c r="B269" s="24">
        <f>'حضور وانصراف'!E272</f>
        <v>0</v>
      </c>
      <c r="C269" s="24">
        <f>'حضور وانصراف'!F272</f>
        <v>0</v>
      </c>
      <c r="D269" s="24" t="str">
        <f>'حضور وانصراف'!G272</f>
        <v>عامل انتاج</v>
      </c>
      <c r="E269" s="24">
        <f>COUNTIF('حضور وانصراف'!H272:AL272,"ح")+COUNTIF('حضور وانصراف'!H272:AL272,"&lt;0")+COUNTIF('حضور وانصراف'!H272:AL272,"&gt;0")</f>
        <v>0</v>
      </c>
      <c r="F269" s="88">
        <f t="shared" si="18"/>
        <v>-28</v>
      </c>
      <c r="G269" s="25">
        <f>COUNTIF('حضور وانصراف'!H272:AL272,"غ ب")</f>
        <v>0</v>
      </c>
      <c r="H269" s="25">
        <f>COUNTIF('حضور وانصراف'!H272:AL272,"إعتيادى")</f>
        <v>0</v>
      </c>
      <c r="I269" s="25">
        <f>COUNTIF('حضور وانصراف'!I272:AQ272,"1/2إعتيادى")</f>
        <v>0</v>
      </c>
      <c r="J269" s="25">
        <f>COUNTIF('حضور وانصراف'!H272:AL272,"عارضه")</f>
        <v>0</v>
      </c>
      <c r="K269" s="25">
        <f>COUNTIF('حضور وانصراف'!I272:AQ272,"1/2عارضه")</f>
        <v>0</v>
      </c>
      <c r="L269" s="25">
        <f>COUNTIF('حضور وانصراف'!H272:AL272,"بدون اجر")</f>
        <v>0</v>
      </c>
      <c r="M269" s="25">
        <f>COUNTIF('حضور وانصراف'!H272:AL272,"1/2بدون")</f>
        <v>0</v>
      </c>
      <c r="N269" s="25">
        <f>COUNTIF('حضور وانصراف'!H272:AL272,"إذن 1")</f>
        <v>0</v>
      </c>
      <c r="O269" s="25">
        <f>COUNTIF('حضور وانصراف'!H272:AL272,"إذن 2")</f>
        <v>0</v>
      </c>
      <c r="P269" s="25">
        <f>COUNTIF('حضور وانصراف'!H272:AL272,"م")</f>
        <v>0</v>
      </c>
      <c r="Q269" s="25">
        <f>COUNTIF('حضور وانصراف'!H272:AL272,"مرضى")</f>
        <v>0</v>
      </c>
      <c r="R269" s="25">
        <f t="shared" si="19"/>
        <v>0</v>
      </c>
      <c r="S269" s="25">
        <f>COUNTIF('حضور وانصراف'!H272:AL272,"&gt;0")</f>
        <v>0</v>
      </c>
      <c r="T269" s="25">
        <f>SUMIF('حضور وانصراف'!H272:AL272,"&gt;0")</f>
        <v>0</v>
      </c>
      <c r="U269" s="26">
        <f t="shared" si="20"/>
        <v>0</v>
      </c>
      <c r="V269" s="25">
        <f>COUNTIF('حضور وانصراف'!H272:AL272,"&lt;0")</f>
        <v>0</v>
      </c>
      <c r="W269" s="25">
        <f>-SUMIF('حضور وانصراف'!H272:AL272,"&lt;0")</f>
        <v>0</v>
      </c>
      <c r="X269" s="26">
        <f t="shared" si="21"/>
        <v>0</v>
      </c>
      <c r="Y269" s="88">
        <f t="shared" si="22"/>
        <v>-28</v>
      </c>
      <c r="Z269" s="27">
        <f>'حضور وانصراف'!AP272</f>
        <v>0</v>
      </c>
      <c r="AA269" s="27">
        <f>'حضور وانصراف'!AO272</f>
        <v>0</v>
      </c>
      <c r="AB269" s="27">
        <f>'حضور وانصراف'!AQ272</f>
        <v>0</v>
      </c>
      <c r="AC269" s="27">
        <f>'حضور وانصراف'!AR272</f>
        <v>0</v>
      </c>
      <c r="AD269" s="28">
        <f t="shared" si="23"/>
        <v>0</v>
      </c>
      <c r="AE269" s="27">
        <f>'حضور وانصراف'!AW272</f>
        <v>0</v>
      </c>
      <c r="AF269" s="27">
        <f>'حضور وانصراف'!AX272</f>
        <v>0</v>
      </c>
      <c r="AG269" s="27">
        <f>'حضور وانصراف'!AS272</f>
        <v>0</v>
      </c>
      <c r="AH269" s="27">
        <f>'حضور وانصراف'!AT272</f>
        <v>0</v>
      </c>
    </row>
    <row r="270" spans="1:34" ht="18.75" thickBot="1" x14ac:dyDescent="0.25">
      <c r="A270" s="24">
        <f>'حضور وانصراف'!D273</f>
        <v>258</v>
      </c>
      <c r="B270" s="24">
        <f>'حضور وانصراف'!E273</f>
        <v>0</v>
      </c>
      <c r="C270" s="24">
        <f>'حضور وانصراف'!F273</f>
        <v>0</v>
      </c>
      <c r="D270" s="24" t="str">
        <f>'حضور وانصراف'!G273</f>
        <v>عامل انتاج</v>
      </c>
      <c r="E270" s="24">
        <f>COUNTIF('حضور وانصراف'!H273:AL273,"ح")+COUNTIF('حضور وانصراف'!H273:AL273,"&lt;0")+COUNTIF('حضور وانصراف'!H273:AL273,"&gt;0")</f>
        <v>0</v>
      </c>
      <c r="F270" s="88">
        <f t="shared" ref="F270:F312" si="24">E270+R270-28</f>
        <v>-28</v>
      </c>
      <c r="G270" s="25">
        <f>COUNTIF('حضور وانصراف'!H273:AL273,"غ ب")</f>
        <v>0</v>
      </c>
      <c r="H270" s="25">
        <f>COUNTIF('حضور وانصراف'!H273:AL273,"إعتيادى")</f>
        <v>0</v>
      </c>
      <c r="I270" s="25">
        <f>COUNTIF('حضور وانصراف'!I273:AQ273,"1/2إعتيادى")</f>
        <v>0</v>
      </c>
      <c r="J270" s="25">
        <f>COUNTIF('حضور وانصراف'!H273:AL273,"عارضه")</f>
        <v>0</v>
      </c>
      <c r="K270" s="25">
        <f>COUNTIF('حضور وانصراف'!I273:AQ273,"1/2عارضه")</f>
        <v>0</v>
      </c>
      <c r="L270" s="25">
        <f>COUNTIF('حضور وانصراف'!H273:AL273,"بدون اجر")</f>
        <v>0</v>
      </c>
      <c r="M270" s="25">
        <f>COUNTIF('حضور وانصراف'!H273:AL273,"1/2بدون")</f>
        <v>0</v>
      </c>
      <c r="N270" s="25">
        <f>COUNTIF('حضور وانصراف'!H273:AL273,"إذن 1")</f>
        <v>0</v>
      </c>
      <c r="O270" s="25">
        <f>COUNTIF('حضور وانصراف'!H273:AL273,"إذن 2")</f>
        <v>0</v>
      </c>
      <c r="P270" s="25">
        <f>COUNTIF('حضور وانصراف'!H273:AL273,"م")</f>
        <v>0</v>
      </c>
      <c r="Q270" s="25">
        <f>COUNTIF('حضور وانصراف'!H273:AL273,"مرضى")</f>
        <v>0</v>
      </c>
      <c r="R270" s="25">
        <f t="shared" ref="R270:R312" si="25">E270/6</f>
        <v>0</v>
      </c>
      <c r="S270" s="25">
        <f>COUNTIF('حضور وانصراف'!H273:AL273,"&gt;0")</f>
        <v>0</v>
      </c>
      <c r="T270" s="25">
        <f>SUMIF('حضور وانصراف'!H273:AL273,"&gt;0")</f>
        <v>0</v>
      </c>
      <c r="U270" s="26">
        <f t="shared" ref="U270:U312" si="26">ABS(T270/480)</f>
        <v>0</v>
      </c>
      <c r="V270" s="25">
        <f>COUNTIF('حضور وانصراف'!H273:AL273,"&lt;0")</f>
        <v>0</v>
      </c>
      <c r="W270" s="25">
        <f>-SUMIF('حضور وانصراف'!H273:AL273,"&lt;0")</f>
        <v>0</v>
      </c>
      <c r="X270" s="26">
        <f t="shared" ref="X270:X312" si="27">ABS(W270/480)</f>
        <v>0</v>
      </c>
      <c r="Y270" s="88">
        <f t="shared" ref="Y270:Y312" si="28">F270+(G270*2)+L270+(M270/2)</f>
        <v>-28</v>
      </c>
      <c r="Z270" s="27">
        <f>'حضور وانصراف'!AP273</f>
        <v>0</v>
      </c>
      <c r="AA270" s="27">
        <f>'حضور وانصراف'!AO273</f>
        <v>0</v>
      </c>
      <c r="AB270" s="27">
        <f>'حضور وانصراف'!AQ273</f>
        <v>0</v>
      </c>
      <c r="AC270" s="27">
        <f>'حضور وانصراف'!AR273</f>
        <v>0</v>
      </c>
      <c r="AD270" s="28">
        <f t="shared" ref="AD270:AD312" si="29">E270+U270+R270</f>
        <v>0</v>
      </c>
      <c r="AE270" s="27">
        <f>'حضور وانصراف'!AW273</f>
        <v>0</v>
      </c>
      <c r="AF270" s="27">
        <f>'حضور وانصراف'!AX273</f>
        <v>0</v>
      </c>
      <c r="AG270" s="27">
        <f>'حضور وانصراف'!AS273</f>
        <v>0</v>
      </c>
      <c r="AH270" s="27">
        <f>'حضور وانصراف'!AT273</f>
        <v>0</v>
      </c>
    </row>
    <row r="271" spans="1:34" ht="18.75" thickBot="1" x14ac:dyDescent="0.25">
      <c r="A271" s="24">
        <f>'حضور وانصراف'!D274</f>
        <v>259</v>
      </c>
      <c r="B271" s="24">
        <f>'حضور وانصراف'!E274</f>
        <v>0</v>
      </c>
      <c r="C271" s="24">
        <f>'حضور وانصراف'!F274</f>
        <v>0</v>
      </c>
      <c r="D271" s="24" t="str">
        <f>'حضور وانصراف'!G274</f>
        <v>عامل انتاج</v>
      </c>
      <c r="E271" s="24">
        <f>COUNTIF('حضور وانصراف'!H274:AL274,"ح")+COUNTIF('حضور وانصراف'!H274:AL274,"&lt;0")+COUNTIF('حضور وانصراف'!H274:AL274,"&gt;0")</f>
        <v>0</v>
      </c>
      <c r="F271" s="88">
        <f t="shared" si="24"/>
        <v>-28</v>
      </c>
      <c r="G271" s="25">
        <f>COUNTIF('حضور وانصراف'!H274:AL274,"غ ب")</f>
        <v>0</v>
      </c>
      <c r="H271" s="25">
        <f>COUNTIF('حضور وانصراف'!H274:AL274,"إعتيادى")</f>
        <v>0</v>
      </c>
      <c r="I271" s="25">
        <f>COUNTIF('حضور وانصراف'!I274:AQ274,"1/2إعتيادى")</f>
        <v>0</v>
      </c>
      <c r="J271" s="25">
        <f>COUNTIF('حضور وانصراف'!H274:AL274,"عارضه")</f>
        <v>0</v>
      </c>
      <c r="K271" s="25">
        <f>COUNTIF('حضور وانصراف'!I274:AQ274,"1/2عارضه")</f>
        <v>0</v>
      </c>
      <c r="L271" s="25">
        <f>COUNTIF('حضور وانصراف'!H274:AL274,"بدون اجر")</f>
        <v>0</v>
      </c>
      <c r="M271" s="25">
        <f>COUNTIF('حضور وانصراف'!H274:AL274,"1/2بدون")</f>
        <v>0</v>
      </c>
      <c r="N271" s="25">
        <f>COUNTIF('حضور وانصراف'!H274:AL274,"إذن 1")</f>
        <v>0</v>
      </c>
      <c r="O271" s="25">
        <f>COUNTIF('حضور وانصراف'!H274:AL274,"إذن 2")</f>
        <v>0</v>
      </c>
      <c r="P271" s="25">
        <f>COUNTIF('حضور وانصراف'!H274:AL274,"م")</f>
        <v>0</v>
      </c>
      <c r="Q271" s="25">
        <f>COUNTIF('حضور وانصراف'!H274:AL274,"مرضى")</f>
        <v>0</v>
      </c>
      <c r="R271" s="25">
        <f t="shared" si="25"/>
        <v>0</v>
      </c>
      <c r="S271" s="25">
        <f>COUNTIF('حضور وانصراف'!H274:AL274,"&gt;0")</f>
        <v>0</v>
      </c>
      <c r="T271" s="25">
        <f>SUMIF('حضور وانصراف'!H274:AL274,"&gt;0")</f>
        <v>0</v>
      </c>
      <c r="U271" s="26">
        <f t="shared" si="26"/>
        <v>0</v>
      </c>
      <c r="V271" s="25">
        <f>COUNTIF('حضور وانصراف'!H274:AL274,"&lt;0")</f>
        <v>0</v>
      </c>
      <c r="W271" s="25">
        <f>-SUMIF('حضور وانصراف'!H274:AL274,"&lt;0")</f>
        <v>0</v>
      </c>
      <c r="X271" s="26">
        <f t="shared" si="27"/>
        <v>0</v>
      </c>
      <c r="Y271" s="88">
        <f t="shared" si="28"/>
        <v>-28</v>
      </c>
      <c r="Z271" s="27">
        <f>'حضور وانصراف'!AP274</f>
        <v>0</v>
      </c>
      <c r="AA271" s="27">
        <f>'حضور وانصراف'!AO274</f>
        <v>0</v>
      </c>
      <c r="AB271" s="27">
        <f>'حضور وانصراف'!AQ274</f>
        <v>0</v>
      </c>
      <c r="AC271" s="27">
        <f>'حضور وانصراف'!AR274</f>
        <v>0</v>
      </c>
      <c r="AD271" s="28">
        <f t="shared" si="29"/>
        <v>0</v>
      </c>
      <c r="AE271" s="27">
        <f>'حضور وانصراف'!AW274</f>
        <v>0</v>
      </c>
      <c r="AF271" s="27">
        <f>'حضور وانصراف'!AX274</f>
        <v>0</v>
      </c>
      <c r="AG271" s="27">
        <f>'حضور وانصراف'!AS274</f>
        <v>0</v>
      </c>
      <c r="AH271" s="27">
        <f>'حضور وانصراف'!AT274</f>
        <v>0</v>
      </c>
    </row>
    <row r="272" spans="1:34" ht="18.75" thickBot="1" x14ac:dyDescent="0.25">
      <c r="A272" s="24">
        <f>'حضور وانصراف'!D275</f>
        <v>260</v>
      </c>
      <c r="B272" s="24">
        <f>'حضور وانصراف'!E275</f>
        <v>0</v>
      </c>
      <c r="C272" s="24">
        <f>'حضور وانصراف'!F275</f>
        <v>0</v>
      </c>
      <c r="D272" s="24" t="str">
        <f>'حضور وانصراف'!G275</f>
        <v>عامل انتاج</v>
      </c>
      <c r="E272" s="24">
        <f>COUNTIF('حضور وانصراف'!H275:AL275,"ح")+COUNTIF('حضور وانصراف'!H275:AL275,"&lt;0")+COUNTIF('حضور وانصراف'!H275:AL275,"&gt;0")</f>
        <v>0</v>
      </c>
      <c r="F272" s="88">
        <f t="shared" si="24"/>
        <v>-28</v>
      </c>
      <c r="G272" s="25">
        <f>COUNTIF('حضور وانصراف'!H275:AL275,"غ ب")</f>
        <v>0</v>
      </c>
      <c r="H272" s="25">
        <f>COUNTIF('حضور وانصراف'!H275:AL275,"إعتيادى")</f>
        <v>0</v>
      </c>
      <c r="I272" s="25">
        <f>COUNTIF('حضور وانصراف'!I275:AQ275,"1/2إعتيادى")</f>
        <v>0</v>
      </c>
      <c r="J272" s="25">
        <f>COUNTIF('حضور وانصراف'!H275:AL275,"عارضه")</f>
        <v>0</v>
      </c>
      <c r="K272" s="25">
        <f>COUNTIF('حضور وانصراف'!I275:AQ275,"1/2عارضه")</f>
        <v>0</v>
      </c>
      <c r="L272" s="25">
        <f>COUNTIF('حضور وانصراف'!H275:AL275,"بدون اجر")</f>
        <v>0</v>
      </c>
      <c r="M272" s="25">
        <f>COUNTIF('حضور وانصراف'!H275:AL275,"1/2بدون")</f>
        <v>0</v>
      </c>
      <c r="N272" s="25">
        <f>COUNTIF('حضور وانصراف'!H275:AL275,"إذن 1")</f>
        <v>0</v>
      </c>
      <c r="O272" s="25">
        <f>COUNTIF('حضور وانصراف'!H275:AL275,"إذن 2")</f>
        <v>0</v>
      </c>
      <c r="P272" s="25">
        <f>COUNTIF('حضور وانصراف'!H275:AL275,"م")</f>
        <v>0</v>
      </c>
      <c r="Q272" s="25">
        <f>COUNTIF('حضور وانصراف'!H275:AL275,"مرضى")</f>
        <v>0</v>
      </c>
      <c r="R272" s="25">
        <f t="shared" si="25"/>
        <v>0</v>
      </c>
      <c r="S272" s="25">
        <f>COUNTIF('حضور وانصراف'!H275:AL275,"&gt;0")</f>
        <v>0</v>
      </c>
      <c r="T272" s="25">
        <f>SUMIF('حضور وانصراف'!H275:AL275,"&gt;0")</f>
        <v>0</v>
      </c>
      <c r="U272" s="26">
        <f t="shared" si="26"/>
        <v>0</v>
      </c>
      <c r="V272" s="25">
        <f>COUNTIF('حضور وانصراف'!H275:AL275,"&lt;0")</f>
        <v>0</v>
      </c>
      <c r="W272" s="25">
        <f>-SUMIF('حضور وانصراف'!H275:AL275,"&lt;0")</f>
        <v>0</v>
      </c>
      <c r="X272" s="26">
        <f t="shared" si="27"/>
        <v>0</v>
      </c>
      <c r="Y272" s="88">
        <f t="shared" si="28"/>
        <v>-28</v>
      </c>
      <c r="Z272" s="27">
        <f>'حضور وانصراف'!AP275</f>
        <v>0</v>
      </c>
      <c r="AA272" s="27">
        <f>'حضور وانصراف'!AO275</f>
        <v>0</v>
      </c>
      <c r="AB272" s="27">
        <f>'حضور وانصراف'!AQ275</f>
        <v>0</v>
      </c>
      <c r="AC272" s="27">
        <f>'حضور وانصراف'!AR275</f>
        <v>0</v>
      </c>
      <c r="AD272" s="28">
        <f t="shared" si="29"/>
        <v>0</v>
      </c>
      <c r="AE272" s="27">
        <f>'حضور وانصراف'!AW275</f>
        <v>0</v>
      </c>
      <c r="AF272" s="27">
        <f>'حضور وانصراف'!AX275</f>
        <v>0</v>
      </c>
      <c r="AG272" s="27">
        <f>'حضور وانصراف'!AS275</f>
        <v>0</v>
      </c>
      <c r="AH272" s="27">
        <f>'حضور وانصراف'!AT275</f>
        <v>0</v>
      </c>
    </row>
    <row r="273" spans="1:34" ht="18.75" thickBot="1" x14ac:dyDescent="0.25">
      <c r="A273" s="24">
        <f>'حضور وانصراف'!D276</f>
        <v>261</v>
      </c>
      <c r="B273" s="24">
        <f>'حضور وانصراف'!E276</f>
        <v>0</v>
      </c>
      <c r="C273" s="24">
        <f>'حضور وانصراف'!F276</f>
        <v>0</v>
      </c>
      <c r="D273" s="24" t="str">
        <f>'حضور وانصراف'!G276</f>
        <v>عامل انتاج</v>
      </c>
      <c r="E273" s="24">
        <f>COUNTIF('حضور وانصراف'!H276:AL276,"ح")+COUNTIF('حضور وانصراف'!H276:AL276,"&lt;0")+COUNTIF('حضور وانصراف'!H276:AL276,"&gt;0")</f>
        <v>0</v>
      </c>
      <c r="F273" s="88">
        <f t="shared" si="24"/>
        <v>-28</v>
      </c>
      <c r="G273" s="25">
        <f>COUNTIF('حضور وانصراف'!H276:AL276,"غ ب")</f>
        <v>0</v>
      </c>
      <c r="H273" s="25">
        <f>COUNTIF('حضور وانصراف'!H276:AL276,"إعتيادى")</f>
        <v>0</v>
      </c>
      <c r="I273" s="25">
        <f>COUNTIF('حضور وانصراف'!I276:AQ276,"1/2إعتيادى")</f>
        <v>0</v>
      </c>
      <c r="J273" s="25">
        <f>COUNTIF('حضور وانصراف'!H276:AL276,"عارضه")</f>
        <v>0</v>
      </c>
      <c r="K273" s="25">
        <f>COUNTIF('حضور وانصراف'!I276:AQ276,"1/2عارضه")</f>
        <v>0</v>
      </c>
      <c r="L273" s="25">
        <f>COUNTIF('حضور وانصراف'!H276:AL276,"بدون اجر")</f>
        <v>0</v>
      </c>
      <c r="M273" s="25">
        <f>COUNTIF('حضور وانصراف'!H276:AL276,"1/2بدون")</f>
        <v>0</v>
      </c>
      <c r="N273" s="25">
        <f>COUNTIF('حضور وانصراف'!H276:AL276,"إذن 1")</f>
        <v>0</v>
      </c>
      <c r="O273" s="25">
        <f>COUNTIF('حضور وانصراف'!H276:AL276,"إذن 2")</f>
        <v>0</v>
      </c>
      <c r="P273" s="25">
        <f>COUNTIF('حضور وانصراف'!H276:AL276,"م")</f>
        <v>0</v>
      </c>
      <c r="Q273" s="25">
        <f>COUNTIF('حضور وانصراف'!H276:AL276,"مرضى")</f>
        <v>0</v>
      </c>
      <c r="R273" s="25">
        <f t="shared" si="25"/>
        <v>0</v>
      </c>
      <c r="S273" s="25">
        <f>COUNTIF('حضور وانصراف'!H276:AL276,"&gt;0")</f>
        <v>0</v>
      </c>
      <c r="T273" s="25">
        <f>SUMIF('حضور وانصراف'!H276:AL276,"&gt;0")</f>
        <v>0</v>
      </c>
      <c r="U273" s="26">
        <f t="shared" si="26"/>
        <v>0</v>
      </c>
      <c r="V273" s="25">
        <f>COUNTIF('حضور وانصراف'!H276:AL276,"&lt;0")</f>
        <v>0</v>
      </c>
      <c r="W273" s="25">
        <f>-SUMIF('حضور وانصراف'!H276:AL276,"&lt;0")</f>
        <v>0</v>
      </c>
      <c r="X273" s="26">
        <f t="shared" si="27"/>
        <v>0</v>
      </c>
      <c r="Y273" s="88">
        <f t="shared" si="28"/>
        <v>-28</v>
      </c>
      <c r="Z273" s="27">
        <f>'حضور وانصراف'!AP276</f>
        <v>0</v>
      </c>
      <c r="AA273" s="27">
        <f>'حضور وانصراف'!AO276</f>
        <v>0</v>
      </c>
      <c r="AB273" s="27">
        <f>'حضور وانصراف'!AQ276</f>
        <v>0</v>
      </c>
      <c r="AC273" s="27">
        <f>'حضور وانصراف'!AR276</f>
        <v>0</v>
      </c>
      <c r="AD273" s="28">
        <f t="shared" si="29"/>
        <v>0</v>
      </c>
      <c r="AE273" s="27">
        <f>'حضور وانصراف'!AW276</f>
        <v>0</v>
      </c>
      <c r="AF273" s="27">
        <f>'حضور وانصراف'!AX276</f>
        <v>0</v>
      </c>
      <c r="AG273" s="27">
        <f>'حضور وانصراف'!AS276</f>
        <v>0</v>
      </c>
      <c r="AH273" s="27">
        <f>'حضور وانصراف'!AT276</f>
        <v>0</v>
      </c>
    </row>
    <row r="274" spans="1:34" ht="18.75" thickBot="1" x14ac:dyDescent="0.25">
      <c r="A274" s="24">
        <f>'حضور وانصراف'!D277</f>
        <v>262</v>
      </c>
      <c r="B274" s="24">
        <f>'حضور وانصراف'!E277</f>
        <v>0</v>
      </c>
      <c r="C274" s="24">
        <f>'حضور وانصراف'!F277</f>
        <v>0</v>
      </c>
      <c r="D274" s="24" t="str">
        <f>'حضور وانصراف'!G277</f>
        <v>عامل انتاج</v>
      </c>
      <c r="E274" s="24">
        <f>COUNTIF('حضور وانصراف'!H277:AL277,"ح")+COUNTIF('حضور وانصراف'!H277:AL277,"&lt;0")+COUNTIF('حضور وانصراف'!H277:AL277,"&gt;0")</f>
        <v>0</v>
      </c>
      <c r="F274" s="88">
        <f t="shared" si="24"/>
        <v>-28</v>
      </c>
      <c r="G274" s="25">
        <f>COUNTIF('حضور وانصراف'!H277:AL277,"غ ب")</f>
        <v>0</v>
      </c>
      <c r="H274" s="25">
        <f>COUNTIF('حضور وانصراف'!H277:AL277,"إعتيادى")</f>
        <v>0</v>
      </c>
      <c r="I274" s="25">
        <f>COUNTIF('حضور وانصراف'!I277:AQ277,"1/2إعتيادى")</f>
        <v>0</v>
      </c>
      <c r="J274" s="25">
        <f>COUNTIF('حضور وانصراف'!H277:AL277,"عارضه")</f>
        <v>0</v>
      </c>
      <c r="K274" s="25">
        <f>COUNTIF('حضور وانصراف'!I277:AQ277,"1/2عارضه")</f>
        <v>0</v>
      </c>
      <c r="L274" s="25">
        <f>COUNTIF('حضور وانصراف'!H277:AL277,"بدون اجر")</f>
        <v>0</v>
      </c>
      <c r="M274" s="25">
        <f>COUNTIF('حضور وانصراف'!H277:AL277,"1/2بدون")</f>
        <v>0</v>
      </c>
      <c r="N274" s="25">
        <f>COUNTIF('حضور وانصراف'!H277:AL277,"إذن 1")</f>
        <v>0</v>
      </c>
      <c r="O274" s="25">
        <f>COUNTIF('حضور وانصراف'!H277:AL277,"إذن 2")</f>
        <v>0</v>
      </c>
      <c r="P274" s="25">
        <f>COUNTIF('حضور وانصراف'!H277:AL277,"م")</f>
        <v>0</v>
      </c>
      <c r="Q274" s="25">
        <f>COUNTIF('حضور وانصراف'!H277:AL277,"مرضى")</f>
        <v>0</v>
      </c>
      <c r="R274" s="25">
        <f t="shared" si="25"/>
        <v>0</v>
      </c>
      <c r="S274" s="25">
        <f>COUNTIF('حضور وانصراف'!H277:AL277,"&gt;0")</f>
        <v>0</v>
      </c>
      <c r="T274" s="25">
        <f>SUMIF('حضور وانصراف'!H277:AL277,"&gt;0")</f>
        <v>0</v>
      </c>
      <c r="U274" s="26">
        <f t="shared" si="26"/>
        <v>0</v>
      </c>
      <c r="V274" s="25">
        <f>COUNTIF('حضور وانصراف'!H277:AL277,"&lt;0")</f>
        <v>0</v>
      </c>
      <c r="W274" s="25">
        <f>-SUMIF('حضور وانصراف'!H277:AL277,"&lt;0")</f>
        <v>0</v>
      </c>
      <c r="X274" s="26">
        <f t="shared" si="27"/>
        <v>0</v>
      </c>
      <c r="Y274" s="88">
        <f t="shared" si="28"/>
        <v>-28</v>
      </c>
      <c r="Z274" s="27">
        <f>'حضور وانصراف'!AP277</f>
        <v>0</v>
      </c>
      <c r="AA274" s="27">
        <f>'حضور وانصراف'!AO277</f>
        <v>0</v>
      </c>
      <c r="AB274" s="27">
        <f>'حضور وانصراف'!AQ277</f>
        <v>0</v>
      </c>
      <c r="AC274" s="27">
        <f>'حضور وانصراف'!AR277</f>
        <v>0</v>
      </c>
      <c r="AD274" s="28">
        <f t="shared" si="29"/>
        <v>0</v>
      </c>
      <c r="AE274" s="27">
        <f>'حضور وانصراف'!AW277</f>
        <v>0</v>
      </c>
      <c r="AF274" s="27">
        <f>'حضور وانصراف'!AX277</f>
        <v>0</v>
      </c>
      <c r="AG274" s="27">
        <f>'حضور وانصراف'!AS277</f>
        <v>0</v>
      </c>
      <c r="AH274" s="27">
        <f>'حضور وانصراف'!AT277</f>
        <v>0</v>
      </c>
    </row>
    <row r="275" spans="1:34" ht="18.75" thickBot="1" x14ac:dyDescent="0.25">
      <c r="A275" s="24">
        <f>'حضور وانصراف'!D278</f>
        <v>263</v>
      </c>
      <c r="B275" s="24">
        <f>'حضور وانصراف'!E278</f>
        <v>0</v>
      </c>
      <c r="C275" s="24">
        <f>'حضور وانصراف'!F278</f>
        <v>0</v>
      </c>
      <c r="D275" s="24" t="str">
        <f>'حضور وانصراف'!G278</f>
        <v>عامل انتاج</v>
      </c>
      <c r="E275" s="24">
        <f>COUNTIF('حضور وانصراف'!H278:AL278,"ح")+COUNTIF('حضور وانصراف'!H278:AL278,"&lt;0")+COUNTIF('حضور وانصراف'!H278:AL278,"&gt;0")</f>
        <v>0</v>
      </c>
      <c r="F275" s="88">
        <f t="shared" si="24"/>
        <v>-28</v>
      </c>
      <c r="G275" s="25">
        <f>COUNTIF('حضور وانصراف'!H278:AL278,"غ ب")</f>
        <v>0</v>
      </c>
      <c r="H275" s="25">
        <f>COUNTIF('حضور وانصراف'!H278:AL278,"إعتيادى")</f>
        <v>0</v>
      </c>
      <c r="I275" s="25">
        <f>COUNTIF('حضور وانصراف'!I278:AQ278,"1/2إعتيادى")</f>
        <v>0</v>
      </c>
      <c r="J275" s="25">
        <f>COUNTIF('حضور وانصراف'!H278:AL278,"عارضه")</f>
        <v>0</v>
      </c>
      <c r="K275" s="25">
        <f>COUNTIF('حضور وانصراف'!I278:AQ278,"1/2عارضه")</f>
        <v>0</v>
      </c>
      <c r="L275" s="25">
        <f>COUNTIF('حضور وانصراف'!H278:AL278,"بدون اجر")</f>
        <v>0</v>
      </c>
      <c r="M275" s="25">
        <f>COUNTIF('حضور وانصراف'!H278:AL278,"1/2بدون")</f>
        <v>0</v>
      </c>
      <c r="N275" s="25">
        <f>COUNTIF('حضور وانصراف'!H278:AL278,"إذن 1")</f>
        <v>0</v>
      </c>
      <c r="O275" s="25">
        <f>COUNTIF('حضور وانصراف'!H278:AL278,"إذن 2")</f>
        <v>0</v>
      </c>
      <c r="P275" s="25">
        <f>COUNTIF('حضور وانصراف'!H278:AL278,"م")</f>
        <v>0</v>
      </c>
      <c r="Q275" s="25">
        <f>COUNTIF('حضور وانصراف'!H278:AL278,"مرضى")</f>
        <v>0</v>
      </c>
      <c r="R275" s="25">
        <f t="shared" si="25"/>
        <v>0</v>
      </c>
      <c r="S275" s="25">
        <f>COUNTIF('حضور وانصراف'!H278:AL278,"&gt;0")</f>
        <v>0</v>
      </c>
      <c r="T275" s="25">
        <f>SUMIF('حضور وانصراف'!H278:AL278,"&gt;0")</f>
        <v>0</v>
      </c>
      <c r="U275" s="26">
        <f t="shared" si="26"/>
        <v>0</v>
      </c>
      <c r="V275" s="25">
        <f>COUNTIF('حضور وانصراف'!H278:AL278,"&lt;0")</f>
        <v>0</v>
      </c>
      <c r="W275" s="25">
        <f>-SUMIF('حضور وانصراف'!H278:AL278,"&lt;0")</f>
        <v>0</v>
      </c>
      <c r="X275" s="26">
        <f t="shared" si="27"/>
        <v>0</v>
      </c>
      <c r="Y275" s="88">
        <f t="shared" si="28"/>
        <v>-28</v>
      </c>
      <c r="Z275" s="27">
        <f>'حضور وانصراف'!AP278</f>
        <v>0</v>
      </c>
      <c r="AA275" s="27">
        <f>'حضور وانصراف'!AO278</f>
        <v>0</v>
      </c>
      <c r="AB275" s="27">
        <f>'حضور وانصراف'!AQ278</f>
        <v>0</v>
      </c>
      <c r="AC275" s="27">
        <f>'حضور وانصراف'!AR278</f>
        <v>0</v>
      </c>
      <c r="AD275" s="28">
        <f t="shared" si="29"/>
        <v>0</v>
      </c>
      <c r="AE275" s="27">
        <f>'حضور وانصراف'!AW278</f>
        <v>0</v>
      </c>
      <c r="AF275" s="27">
        <f>'حضور وانصراف'!AX278</f>
        <v>0</v>
      </c>
      <c r="AG275" s="27">
        <f>'حضور وانصراف'!AS278</f>
        <v>0</v>
      </c>
      <c r="AH275" s="27">
        <f>'حضور وانصراف'!AT278</f>
        <v>0</v>
      </c>
    </row>
    <row r="276" spans="1:34" ht="18.75" thickBot="1" x14ac:dyDescent="0.25">
      <c r="A276" s="24">
        <f>'حضور وانصراف'!D279</f>
        <v>264</v>
      </c>
      <c r="B276" s="24">
        <f>'حضور وانصراف'!E279</f>
        <v>0</v>
      </c>
      <c r="C276" s="24">
        <f>'حضور وانصراف'!F279</f>
        <v>0</v>
      </c>
      <c r="D276" s="24" t="str">
        <f>'حضور وانصراف'!G279</f>
        <v>عامل انتاج</v>
      </c>
      <c r="E276" s="24">
        <f>COUNTIF('حضور وانصراف'!H279:AL279,"ح")+COUNTIF('حضور وانصراف'!H279:AL279,"&lt;0")+COUNTIF('حضور وانصراف'!H279:AL279,"&gt;0")</f>
        <v>0</v>
      </c>
      <c r="F276" s="88">
        <f t="shared" si="24"/>
        <v>-28</v>
      </c>
      <c r="G276" s="25">
        <f>COUNTIF('حضور وانصراف'!H279:AL279,"غ ب")</f>
        <v>0</v>
      </c>
      <c r="H276" s="25">
        <f>COUNTIF('حضور وانصراف'!H279:AL279,"إعتيادى")</f>
        <v>0</v>
      </c>
      <c r="I276" s="25">
        <f>COUNTIF('حضور وانصراف'!I279:AQ279,"1/2إعتيادى")</f>
        <v>0</v>
      </c>
      <c r="J276" s="25">
        <f>COUNTIF('حضور وانصراف'!H279:AL279,"عارضه")</f>
        <v>0</v>
      </c>
      <c r="K276" s="25">
        <f>COUNTIF('حضور وانصراف'!I279:AQ279,"1/2عارضه")</f>
        <v>0</v>
      </c>
      <c r="L276" s="25">
        <f>COUNTIF('حضور وانصراف'!H279:AL279,"بدون اجر")</f>
        <v>0</v>
      </c>
      <c r="M276" s="25">
        <f>COUNTIF('حضور وانصراف'!H279:AL279,"1/2بدون")</f>
        <v>0</v>
      </c>
      <c r="N276" s="25">
        <f>COUNTIF('حضور وانصراف'!H279:AL279,"إذن 1")</f>
        <v>0</v>
      </c>
      <c r="O276" s="25">
        <f>COUNTIF('حضور وانصراف'!H279:AL279,"إذن 2")</f>
        <v>0</v>
      </c>
      <c r="P276" s="25">
        <f>COUNTIF('حضور وانصراف'!H279:AL279,"م")</f>
        <v>0</v>
      </c>
      <c r="Q276" s="25">
        <f>COUNTIF('حضور وانصراف'!H279:AL279,"مرضى")</f>
        <v>0</v>
      </c>
      <c r="R276" s="25">
        <f t="shared" si="25"/>
        <v>0</v>
      </c>
      <c r="S276" s="25">
        <f>COUNTIF('حضور وانصراف'!H279:AL279,"&gt;0")</f>
        <v>0</v>
      </c>
      <c r="T276" s="25">
        <f>SUMIF('حضور وانصراف'!H279:AL279,"&gt;0")</f>
        <v>0</v>
      </c>
      <c r="U276" s="26">
        <f t="shared" si="26"/>
        <v>0</v>
      </c>
      <c r="V276" s="25">
        <f>COUNTIF('حضور وانصراف'!H279:AL279,"&lt;0")</f>
        <v>0</v>
      </c>
      <c r="W276" s="25">
        <f>-SUMIF('حضور وانصراف'!H279:AL279,"&lt;0")</f>
        <v>0</v>
      </c>
      <c r="X276" s="26">
        <f t="shared" si="27"/>
        <v>0</v>
      </c>
      <c r="Y276" s="88">
        <f t="shared" si="28"/>
        <v>-28</v>
      </c>
      <c r="Z276" s="27">
        <f>'حضور وانصراف'!AP279</f>
        <v>0</v>
      </c>
      <c r="AA276" s="27">
        <f>'حضور وانصراف'!AO279</f>
        <v>0</v>
      </c>
      <c r="AB276" s="27">
        <f>'حضور وانصراف'!AQ279</f>
        <v>0</v>
      </c>
      <c r="AC276" s="27">
        <f>'حضور وانصراف'!AR279</f>
        <v>0</v>
      </c>
      <c r="AD276" s="28">
        <f t="shared" si="29"/>
        <v>0</v>
      </c>
      <c r="AE276" s="27">
        <f>'حضور وانصراف'!AW279</f>
        <v>0</v>
      </c>
      <c r="AF276" s="27">
        <f>'حضور وانصراف'!AX279</f>
        <v>0</v>
      </c>
      <c r="AG276" s="27">
        <f>'حضور وانصراف'!AS279</f>
        <v>0</v>
      </c>
      <c r="AH276" s="27">
        <f>'حضور وانصراف'!AT279</f>
        <v>0</v>
      </c>
    </row>
    <row r="277" spans="1:34" ht="18.75" thickBot="1" x14ac:dyDescent="0.25">
      <c r="A277" s="24">
        <f>'حضور وانصراف'!D280</f>
        <v>265</v>
      </c>
      <c r="B277" s="24">
        <f>'حضور وانصراف'!E280</f>
        <v>0</v>
      </c>
      <c r="C277" s="24">
        <f>'حضور وانصراف'!F280</f>
        <v>0</v>
      </c>
      <c r="D277" s="24" t="str">
        <f>'حضور وانصراف'!G280</f>
        <v>عامل انتاج</v>
      </c>
      <c r="E277" s="24">
        <f>COUNTIF('حضور وانصراف'!H280:AL280,"ح")+COUNTIF('حضور وانصراف'!H280:AL280,"&lt;0")+COUNTIF('حضور وانصراف'!H280:AL280,"&gt;0")</f>
        <v>0</v>
      </c>
      <c r="F277" s="88">
        <f t="shared" si="24"/>
        <v>-28</v>
      </c>
      <c r="G277" s="25">
        <f>COUNTIF('حضور وانصراف'!H280:AL280,"غ ب")</f>
        <v>0</v>
      </c>
      <c r="H277" s="25">
        <f>COUNTIF('حضور وانصراف'!H280:AL280,"إعتيادى")</f>
        <v>0</v>
      </c>
      <c r="I277" s="25">
        <f>COUNTIF('حضور وانصراف'!I280:AQ280,"1/2إعتيادى")</f>
        <v>0</v>
      </c>
      <c r="J277" s="25">
        <f>COUNTIF('حضور وانصراف'!H280:AL280,"عارضه")</f>
        <v>0</v>
      </c>
      <c r="K277" s="25">
        <f>COUNTIF('حضور وانصراف'!I280:AQ280,"1/2عارضه")</f>
        <v>0</v>
      </c>
      <c r="L277" s="25">
        <f>COUNTIF('حضور وانصراف'!H280:AL280,"بدون اجر")</f>
        <v>0</v>
      </c>
      <c r="M277" s="25">
        <f>COUNTIF('حضور وانصراف'!H280:AL280,"1/2بدون")</f>
        <v>0</v>
      </c>
      <c r="N277" s="25">
        <f>COUNTIF('حضور وانصراف'!H280:AL280,"إذن 1")</f>
        <v>0</v>
      </c>
      <c r="O277" s="25">
        <f>COUNTIF('حضور وانصراف'!H280:AL280,"إذن 2")</f>
        <v>0</v>
      </c>
      <c r="P277" s="25">
        <f>COUNTIF('حضور وانصراف'!H280:AL280,"م")</f>
        <v>0</v>
      </c>
      <c r="Q277" s="25">
        <f>COUNTIF('حضور وانصراف'!H280:AL280,"مرضى")</f>
        <v>0</v>
      </c>
      <c r="R277" s="25">
        <f t="shared" si="25"/>
        <v>0</v>
      </c>
      <c r="S277" s="25">
        <f>COUNTIF('حضور وانصراف'!H280:AL280,"&gt;0")</f>
        <v>0</v>
      </c>
      <c r="T277" s="25">
        <f>SUMIF('حضور وانصراف'!H280:AL280,"&gt;0")</f>
        <v>0</v>
      </c>
      <c r="U277" s="26">
        <f t="shared" si="26"/>
        <v>0</v>
      </c>
      <c r="V277" s="25">
        <f>COUNTIF('حضور وانصراف'!H280:AL280,"&lt;0")</f>
        <v>0</v>
      </c>
      <c r="W277" s="25">
        <f>-SUMIF('حضور وانصراف'!H280:AL280,"&lt;0")</f>
        <v>0</v>
      </c>
      <c r="X277" s="26">
        <f t="shared" si="27"/>
        <v>0</v>
      </c>
      <c r="Y277" s="88">
        <f t="shared" si="28"/>
        <v>-28</v>
      </c>
      <c r="Z277" s="27">
        <f>'حضور وانصراف'!AP280</f>
        <v>0</v>
      </c>
      <c r="AA277" s="27">
        <f>'حضور وانصراف'!AO280</f>
        <v>0</v>
      </c>
      <c r="AB277" s="27">
        <f>'حضور وانصراف'!AQ280</f>
        <v>0</v>
      </c>
      <c r="AC277" s="27">
        <f>'حضور وانصراف'!AR280</f>
        <v>0</v>
      </c>
      <c r="AD277" s="28">
        <f t="shared" si="29"/>
        <v>0</v>
      </c>
      <c r="AE277" s="27">
        <f>'حضور وانصراف'!AW280</f>
        <v>0</v>
      </c>
      <c r="AF277" s="27">
        <f>'حضور وانصراف'!AX280</f>
        <v>0</v>
      </c>
      <c r="AG277" s="27">
        <f>'حضور وانصراف'!AS280</f>
        <v>0</v>
      </c>
      <c r="AH277" s="27">
        <f>'حضور وانصراف'!AT280</f>
        <v>0</v>
      </c>
    </row>
    <row r="278" spans="1:34" ht="18.75" thickBot="1" x14ac:dyDescent="0.25">
      <c r="A278" s="24">
        <f>'حضور وانصراف'!D281</f>
        <v>266</v>
      </c>
      <c r="B278" s="24">
        <f>'حضور وانصراف'!E281</f>
        <v>0</v>
      </c>
      <c r="C278" s="24">
        <f>'حضور وانصراف'!F281</f>
        <v>0</v>
      </c>
      <c r="D278" s="24" t="str">
        <f>'حضور وانصراف'!G281</f>
        <v>عامل انتاج</v>
      </c>
      <c r="E278" s="24">
        <f>COUNTIF('حضور وانصراف'!H281:AL281,"ح")+COUNTIF('حضور وانصراف'!H281:AL281,"&lt;0")+COUNTIF('حضور وانصراف'!H281:AL281,"&gt;0")</f>
        <v>0</v>
      </c>
      <c r="F278" s="88">
        <f t="shared" si="24"/>
        <v>-28</v>
      </c>
      <c r="G278" s="25">
        <f>COUNTIF('حضور وانصراف'!H281:AL281,"غ ب")</f>
        <v>0</v>
      </c>
      <c r="H278" s="25">
        <f>COUNTIF('حضور وانصراف'!H281:AL281,"إعتيادى")</f>
        <v>0</v>
      </c>
      <c r="I278" s="25">
        <f>COUNTIF('حضور وانصراف'!I281:AQ281,"1/2إعتيادى")</f>
        <v>0</v>
      </c>
      <c r="J278" s="25">
        <f>COUNTIF('حضور وانصراف'!H281:AL281,"عارضه")</f>
        <v>0</v>
      </c>
      <c r="K278" s="25">
        <f>COUNTIF('حضور وانصراف'!I281:AQ281,"1/2عارضه")</f>
        <v>0</v>
      </c>
      <c r="L278" s="25">
        <f>COUNTIF('حضور وانصراف'!H281:AL281,"بدون اجر")</f>
        <v>0</v>
      </c>
      <c r="M278" s="25">
        <f>COUNTIF('حضور وانصراف'!H281:AL281,"1/2بدون")</f>
        <v>0</v>
      </c>
      <c r="N278" s="25">
        <f>COUNTIF('حضور وانصراف'!H281:AL281,"إذن 1")</f>
        <v>0</v>
      </c>
      <c r="O278" s="25">
        <f>COUNTIF('حضور وانصراف'!H281:AL281,"إذن 2")</f>
        <v>0</v>
      </c>
      <c r="P278" s="25">
        <f>COUNTIF('حضور وانصراف'!H281:AL281,"م")</f>
        <v>0</v>
      </c>
      <c r="Q278" s="25">
        <f>COUNTIF('حضور وانصراف'!H281:AL281,"مرضى")</f>
        <v>0</v>
      </c>
      <c r="R278" s="25">
        <f t="shared" si="25"/>
        <v>0</v>
      </c>
      <c r="S278" s="25">
        <f>COUNTIF('حضور وانصراف'!H281:AL281,"&gt;0")</f>
        <v>0</v>
      </c>
      <c r="T278" s="25">
        <f>SUMIF('حضور وانصراف'!H281:AL281,"&gt;0")</f>
        <v>0</v>
      </c>
      <c r="U278" s="26">
        <f t="shared" si="26"/>
        <v>0</v>
      </c>
      <c r="V278" s="25">
        <f>COUNTIF('حضور وانصراف'!H281:AL281,"&lt;0")</f>
        <v>0</v>
      </c>
      <c r="W278" s="25">
        <f>-SUMIF('حضور وانصراف'!H281:AL281,"&lt;0")</f>
        <v>0</v>
      </c>
      <c r="X278" s="26">
        <f t="shared" si="27"/>
        <v>0</v>
      </c>
      <c r="Y278" s="88">
        <f t="shared" si="28"/>
        <v>-28</v>
      </c>
      <c r="Z278" s="27">
        <f>'حضور وانصراف'!AP281</f>
        <v>0</v>
      </c>
      <c r="AA278" s="27">
        <f>'حضور وانصراف'!AO281</f>
        <v>0</v>
      </c>
      <c r="AB278" s="27">
        <f>'حضور وانصراف'!AQ281</f>
        <v>0</v>
      </c>
      <c r="AC278" s="27">
        <f>'حضور وانصراف'!AR281</f>
        <v>0</v>
      </c>
      <c r="AD278" s="28">
        <f t="shared" si="29"/>
        <v>0</v>
      </c>
      <c r="AE278" s="27">
        <f>'حضور وانصراف'!AW281</f>
        <v>0</v>
      </c>
      <c r="AF278" s="27">
        <f>'حضور وانصراف'!AX281</f>
        <v>0</v>
      </c>
      <c r="AG278" s="27">
        <f>'حضور وانصراف'!AS281</f>
        <v>0</v>
      </c>
      <c r="AH278" s="27">
        <f>'حضور وانصراف'!AT281</f>
        <v>0</v>
      </c>
    </row>
    <row r="279" spans="1:34" ht="18.75" thickBot="1" x14ac:dyDescent="0.25">
      <c r="A279" s="24">
        <f>'حضور وانصراف'!D282</f>
        <v>267</v>
      </c>
      <c r="B279" s="24">
        <f>'حضور وانصراف'!E282</f>
        <v>0</v>
      </c>
      <c r="C279" s="24">
        <f>'حضور وانصراف'!F282</f>
        <v>0</v>
      </c>
      <c r="D279" s="24" t="str">
        <f>'حضور وانصراف'!G282</f>
        <v>عامل انتاج</v>
      </c>
      <c r="E279" s="24">
        <f>COUNTIF('حضور وانصراف'!H282:AL282,"ح")+COUNTIF('حضور وانصراف'!H282:AL282,"&lt;0")+COUNTIF('حضور وانصراف'!H282:AL282,"&gt;0")</f>
        <v>0</v>
      </c>
      <c r="F279" s="88">
        <f t="shared" si="24"/>
        <v>-28</v>
      </c>
      <c r="G279" s="25">
        <f>COUNTIF('حضور وانصراف'!H282:AL282,"غ ب")</f>
        <v>0</v>
      </c>
      <c r="H279" s="25">
        <f>COUNTIF('حضور وانصراف'!H282:AL282,"إعتيادى")</f>
        <v>0</v>
      </c>
      <c r="I279" s="25">
        <f>COUNTIF('حضور وانصراف'!I282:AQ282,"1/2إعتيادى")</f>
        <v>0</v>
      </c>
      <c r="J279" s="25">
        <f>COUNTIF('حضور وانصراف'!H282:AL282,"عارضه")</f>
        <v>0</v>
      </c>
      <c r="K279" s="25">
        <f>COUNTIF('حضور وانصراف'!I282:AQ282,"1/2عارضه")</f>
        <v>0</v>
      </c>
      <c r="L279" s="25">
        <f>COUNTIF('حضور وانصراف'!H282:AL282,"بدون اجر")</f>
        <v>0</v>
      </c>
      <c r="M279" s="25">
        <f>COUNTIF('حضور وانصراف'!H282:AL282,"1/2بدون")</f>
        <v>0</v>
      </c>
      <c r="N279" s="25">
        <f>COUNTIF('حضور وانصراف'!H282:AL282,"إذن 1")</f>
        <v>0</v>
      </c>
      <c r="O279" s="25">
        <f>COUNTIF('حضور وانصراف'!H282:AL282,"إذن 2")</f>
        <v>0</v>
      </c>
      <c r="P279" s="25">
        <f>COUNTIF('حضور وانصراف'!H282:AL282,"م")</f>
        <v>0</v>
      </c>
      <c r="Q279" s="25">
        <f>COUNTIF('حضور وانصراف'!H282:AL282,"مرضى")</f>
        <v>0</v>
      </c>
      <c r="R279" s="25">
        <f t="shared" si="25"/>
        <v>0</v>
      </c>
      <c r="S279" s="25">
        <f>COUNTIF('حضور وانصراف'!H282:AL282,"&gt;0")</f>
        <v>0</v>
      </c>
      <c r="T279" s="25">
        <f>SUMIF('حضور وانصراف'!H282:AL282,"&gt;0")</f>
        <v>0</v>
      </c>
      <c r="U279" s="26">
        <f t="shared" si="26"/>
        <v>0</v>
      </c>
      <c r="V279" s="25">
        <f>COUNTIF('حضور وانصراف'!H282:AL282,"&lt;0")</f>
        <v>0</v>
      </c>
      <c r="W279" s="25">
        <f>-SUMIF('حضور وانصراف'!H282:AL282,"&lt;0")</f>
        <v>0</v>
      </c>
      <c r="X279" s="26">
        <f t="shared" si="27"/>
        <v>0</v>
      </c>
      <c r="Y279" s="88">
        <f t="shared" si="28"/>
        <v>-28</v>
      </c>
      <c r="Z279" s="27">
        <f>'حضور وانصراف'!AP282</f>
        <v>0</v>
      </c>
      <c r="AA279" s="27">
        <f>'حضور وانصراف'!AO282</f>
        <v>0</v>
      </c>
      <c r="AB279" s="27">
        <f>'حضور وانصراف'!AQ282</f>
        <v>0</v>
      </c>
      <c r="AC279" s="27">
        <f>'حضور وانصراف'!AR282</f>
        <v>0</v>
      </c>
      <c r="AD279" s="28">
        <f t="shared" si="29"/>
        <v>0</v>
      </c>
      <c r="AE279" s="27">
        <f>'حضور وانصراف'!AW282</f>
        <v>0</v>
      </c>
      <c r="AF279" s="27">
        <f>'حضور وانصراف'!AX282</f>
        <v>0</v>
      </c>
      <c r="AG279" s="27">
        <f>'حضور وانصراف'!AS282</f>
        <v>0</v>
      </c>
      <c r="AH279" s="27">
        <f>'حضور وانصراف'!AT282</f>
        <v>0</v>
      </c>
    </row>
    <row r="280" spans="1:34" ht="18.75" thickBot="1" x14ac:dyDescent="0.25">
      <c r="A280" s="24">
        <f>'حضور وانصراف'!D283</f>
        <v>268</v>
      </c>
      <c r="B280" s="24">
        <f>'حضور وانصراف'!E283</f>
        <v>0</v>
      </c>
      <c r="C280" s="24">
        <f>'حضور وانصراف'!F283</f>
        <v>0</v>
      </c>
      <c r="D280" s="24" t="str">
        <f>'حضور وانصراف'!G283</f>
        <v>عامل انتاج</v>
      </c>
      <c r="E280" s="24">
        <f>COUNTIF('حضور وانصراف'!H283:AL283,"ح")+COUNTIF('حضور وانصراف'!H283:AL283,"&lt;0")+COUNTIF('حضور وانصراف'!H283:AL283,"&gt;0")</f>
        <v>0</v>
      </c>
      <c r="F280" s="88">
        <f t="shared" si="24"/>
        <v>-28</v>
      </c>
      <c r="G280" s="25">
        <f>COUNTIF('حضور وانصراف'!H283:AL283,"غ ب")</f>
        <v>0</v>
      </c>
      <c r="H280" s="25">
        <f>COUNTIF('حضور وانصراف'!H283:AL283,"إعتيادى")</f>
        <v>0</v>
      </c>
      <c r="I280" s="25">
        <f>COUNTIF('حضور وانصراف'!I283:AQ283,"1/2إعتيادى")</f>
        <v>0</v>
      </c>
      <c r="J280" s="25">
        <f>COUNTIF('حضور وانصراف'!H283:AL283,"عارضه")</f>
        <v>0</v>
      </c>
      <c r="K280" s="25">
        <f>COUNTIF('حضور وانصراف'!I283:AQ283,"1/2عارضه")</f>
        <v>0</v>
      </c>
      <c r="L280" s="25">
        <f>COUNTIF('حضور وانصراف'!H283:AL283,"بدون اجر")</f>
        <v>0</v>
      </c>
      <c r="M280" s="25">
        <f>COUNTIF('حضور وانصراف'!H283:AL283,"1/2بدون")</f>
        <v>0</v>
      </c>
      <c r="N280" s="25">
        <f>COUNTIF('حضور وانصراف'!H283:AL283,"إذن 1")</f>
        <v>0</v>
      </c>
      <c r="O280" s="25">
        <f>COUNTIF('حضور وانصراف'!H283:AL283,"إذن 2")</f>
        <v>0</v>
      </c>
      <c r="P280" s="25">
        <f>COUNTIF('حضور وانصراف'!H283:AL283,"م")</f>
        <v>0</v>
      </c>
      <c r="Q280" s="25">
        <f>COUNTIF('حضور وانصراف'!H283:AL283,"مرضى")</f>
        <v>0</v>
      </c>
      <c r="R280" s="25">
        <f t="shared" si="25"/>
        <v>0</v>
      </c>
      <c r="S280" s="25">
        <f>COUNTIF('حضور وانصراف'!H283:AL283,"&gt;0")</f>
        <v>0</v>
      </c>
      <c r="T280" s="25">
        <f>SUMIF('حضور وانصراف'!H283:AL283,"&gt;0")</f>
        <v>0</v>
      </c>
      <c r="U280" s="26">
        <f t="shared" si="26"/>
        <v>0</v>
      </c>
      <c r="V280" s="25">
        <f>COUNTIF('حضور وانصراف'!H283:AL283,"&lt;0")</f>
        <v>0</v>
      </c>
      <c r="W280" s="25">
        <f>-SUMIF('حضور وانصراف'!H283:AL283,"&lt;0")</f>
        <v>0</v>
      </c>
      <c r="X280" s="26">
        <f t="shared" si="27"/>
        <v>0</v>
      </c>
      <c r="Y280" s="88">
        <f t="shared" si="28"/>
        <v>-28</v>
      </c>
      <c r="Z280" s="27">
        <f>'حضور وانصراف'!AP283</f>
        <v>0</v>
      </c>
      <c r="AA280" s="27">
        <f>'حضور وانصراف'!AO283</f>
        <v>0</v>
      </c>
      <c r="AB280" s="27">
        <f>'حضور وانصراف'!AQ283</f>
        <v>0</v>
      </c>
      <c r="AC280" s="27">
        <f>'حضور وانصراف'!AR283</f>
        <v>0</v>
      </c>
      <c r="AD280" s="28">
        <f t="shared" si="29"/>
        <v>0</v>
      </c>
      <c r="AE280" s="27">
        <f>'حضور وانصراف'!AW283</f>
        <v>0</v>
      </c>
      <c r="AF280" s="27">
        <f>'حضور وانصراف'!AX283</f>
        <v>0</v>
      </c>
      <c r="AG280" s="27">
        <f>'حضور وانصراف'!AS283</f>
        <v>0</v>
      </c>
      <c r="AH280" s="27">
        <f>'حضور وانصراف'!AT283</f>
        <v>0</v>
      </c>
    </row>
    <row r="281" spans="1:34" ht="18.75" thickBot="1" x14ac:dyDescent="0.25">
      <c r="A281" s="24">
        <f>'حضور وانصراف'!D284</f>
        <v>269</v>
      </c>
      <c r="B281" s="24">
        <f>'حضور وانصراف'!E284</f>
        <v>0</v>
      </c>
      <c r="C281" s="24">
        <f>'حضور وانصراف'!F284</f>
        <v>0</v>
      </c>
      <c r="D281" s="24" t="str">
        <f>'حضور وانصراف'!G284</f>
        <v>عامل انتاج</v>
      </c>
      <c r="E281" s="24">
        <f>COUNTIF('حضور وانصراف'!H284:AL284,"ح")+COUNTIF('حضور وانصراف'!H284:AL284,"&lt;0")+COUNTIF('حضور وانصراف'!H284:AL284,"&gt;0")</f>
        <v>0</v>
      </c>
      <c r="F281" s="88">
        <f t="shared" si="24"/>
        <v>-28</v>
      </c>
      <c r="G281" s="25">
        <f>COUNTIF('حضور وانصراف'!H284:AL284,"غ ب")</f>
        <v>0</v>
      </c>
      <c r="H281" s="25">
        <f>COUNTIF('حضور وانصراف'!H284:AL284,"إعتيادى")</f>
        <v>0</v>
      </c>
      <c r="I281" s="25">
        <f>COUNTIF('حضور وانصراف'!I284:AQ284,"1/2إعتيادى")</f>
        <v>0</v>
      </c>
      <c r="J281" s="25">
        <f>COUNTIF('حضور وانصراف'!H284:AL284,"عارضه")</f>
        <v>0</v>
      </c>
      <c r="K281" s="25">
        <f>COUNTIF('حضور وانصراف'!I284:AQ284,"1/2عارضه")</f>
        <v>0</v>
      </c>
      <c r="L281" s="25">
        <f>COUNTIF('حضور وانصراف'!H284:AL284,"بدون اجر")</f>
        <v>0</v>
      </c>
      <c r="M281" s="25">
        <f>COUNTIF('حضور وانصراف'!H284:AL284,"1/2بدون")</f>
        <v>0</v>
      </c>
      <c r="N281" s="25">
        <f>COUNTIF('حضور وانصراف'!H284:AL284,"إذن 1")</f>
        <v>0</v>
      </c>
      <c r="O281" s="25">
        <f>COUNTIF('حضور وانصراف'!H284:AL284,"إذن 2")</f>
        <v>0</v>
      </c>
      <c r="P281" s="25">
        <f>COUNTIF('حضور وانصراف'!H284:AL284,"م")</f>
        <v>0</v>
      </c>
      <c r="Q281" s="25">
        <f>COUNTIF('حضور وانصراف'!H284:AL284,"مرضى")</f>
        <v>0</v>
      </c>
      <c r="R281" s="25">
        <f t="shared" si="25"/>
        <v>0</v>
      </c>
      <c r="S281" s="25">
        <f>COUNTIF('حضور وانصراف'!H284:AL284,"&gt;0")</f>
        <v>0</v>
      </c>
      <c r="T281" s="25">
        <f>SUMIF('حضور وانصراف'!H284:AL284,"&gt;0")</f>
        <v>0</v>
      </c>
      <c r="U281" s="26">
        <f t="shared" si="26"/>
        <v>0</v>
      </c>
      <c r="V281" s="25">
        <f>COUNTIF('حضور وانصراف'!H284:AL284,"&lt;0")</f>
        <v>0</v>
      </c>
      <c r="W281" s="25">
        <f>-SUMIF('حضور وانصراف'!H284:AL284,"&lt;0")</f>
        <v>0</v>
      </c>
      <c r="X281" s="26">
        <f t="shared" si="27"/>
        <v>0</v>
      </c>
      <c r="Y281" s="88">
        <f t="shared" si="28"/>
        <v>-28</v>
      </c>
      <c r="Z281" s="27">
        <f>'حضور وانصراف'!AP284</f>
        <v>0</v>
      </c>
      <c r="AA281" s="27">
        <f>'حضور وانصراف'!AO284</f>
        <v>0</v>
      </c>
      <c r="AB281" s="27">
        <f>'حضور وانصراف'!AQ284</f>
        <v>0</v>
      </c>
      <c r="AC281" s="27">
        <f>'حضور وانصراف'!AR284</f>
        <v>0</v>
      </c>
      <c r="AD281" s="28">
        <f t="shared" si="29"/>
        <v>0</v>
      </c>
      <c r="AE281" s="27">
        <f>'حضور وانصراف'!AW284</f>
        <v>0</v>
      </c>
      <c r="AF281" s="27">
        <f>'حضور وانصراف'!AX284</f>
        <v>0</v>
      </c>
      <c r="AG281" s="27">
        <f>'حضور وانصراف'!AS284</f>
        <v>0</v>
      </c>
      <c r="AH281" s="27">
        <f>'حضور وانصراف'!AT284</f>
        <v>0</v>
      </c>
    </row>
    <row r="282" spans="1:34" ht="18.75" thickBot="1" x14ac:dyDescent="0.25">
      <c r="A282" s="24">
        <f>'حضور وانصراف'!D285</f>
        <v>270</v>
      </c>
      <c r="B282" s="24">
        <f>'حضور وانصراف'!E285</f>
        <v>0</v>
      </c>
      <c r="C282" s="24">
        <f>'حضور وانصراف'!F285</f>
        <v>0</v>
      </c>
      <c r="D282" s="24" t="str">
        <f>'حضور وانصراف'!G285</f>
        <v>عامل انتاج</v>
      </c>
      <c r="E282" s="24">
        <f>COUNTIF('حضور وانصراف'!H285:AL285,"ح")+COUNTIF('حضور وانصراف'!H285:AL285,"&lt;0")+COUNTIF('حضور وانصراف'!H285:AL285,"&gt;0")</f>
        <v>0</v>
      </c>
      <c r="F282" s="88">
        <f t="shared" si="24"/>
        <v>-28</v>
      </c>
      <c r="G282" s="25">
        <f>COUNTIF('حضور وانصراف'!H285:AL285,"غ ب")</f>
        <v>0</v>
      </c>
      <c r="H282" s="25">
        <f>COUNTIF('حضور وانصراف'!H285:AL285,"إعتيادى")</f>
        <v>0</v>
      </c>
      <c r="I282" s="25">
        <f>COUNTIF('حضور وانصراف'!I285:AQ285,"1/2إعتيادى")</f>
        <v>0</v>
      </c>
      <c r="J282" s="25">
        <f>COUNTIF('حضور وانصراف'!H285:AL285,"عارضه")</f>
        <v>0</v>
      </c>
      <c r="K282" s="25">
        <f>COUNTIF('حضور وانصراف'!I285:AQ285,"1/2عارضه")</f>
        <v>0</v>
      </c>
      <c r="L282" s="25">
        <f>COUNTIF('حضور وانصراف'!H285:AL285,"بدون اجر")</f>
        <v>0</v>
      </c>
      <c r="M282" s="25">
        <f>COUNTIF('حضور وانصراف'!H285:AL285,"1/2بدون")</f>
        <v>0</v>
      </c>
      <c r="N282" s="25">
        <f>COUNTIF('حضور وانصراف'!H285:AL285,"إذن 1")</f>
        <v>0</v>
      </c>
      <c r="O282" s="25">
        <f>COUNTIF('حضور وانصراف'!H285:AL285,"إذن 2")</f>
        <v>0</v>
      </c>
      <c r="P282" s="25">
        <f>COUNTIF('حضور وانصراف'!H285:AL285,"م")</f>
        <v>0</v>
      </c>
      <c r="Q282" s="25">
        <f>COUNTIF('حضور وانصراف'!H285:AL285,"مرضى")</f>
        <v>0</v>
      </c>
      <c r="R282" s="25">
        <f t="shared" si="25"/>
        <v>0</v>
      </c>
      <c r="S282" s="25">
        <f>COUNTIF('حضور وانصراف'!H285:AL285,"&gt;0")</f>
        <v>0</v>
      </c>
      <c r="T282" s="25">
        <f>SUMIF('حضور وانصراف'!H285:AL285,"&gt;0")</f>
        <v>0</v>
      </c>
      <c r="U282" s="26">
        <f t="shared" si="26"/>
        <v>0</v>
      </c>
      <c r="V282" s="25">
        <f>COUNTIF('حضور وانصراف'!H285:AL285,"&lt;0")</f>
        <v>0</v>
      </c>
      <c r="W282" s="25">
        <f>-SUMIF('حضور وانصراف'!H285:AL285,"&lt;0")</f>
        <v>0</v>
      </c>
      <c r="X282" s="26">
        <f t="shared" si="27"/>
        <v>0</v>
      </c>
      <c r="Y282" s="88">
        <f t="shared" si="28"/>
        <v>-28</v>
      </c>
      <c r="Z282" s="27">
        <f>'حضور وانصراف'!AP285</f>
        <v>0</v>
      </c>
      <c r="AA282" s="27">
        <f>'حضور وانصراف'!AO285</f>
        <v>0</v>
      </c>
      <c r="AB282" s="27">
        <f>'حضور وانصراف'!AQ285</f>
        <v>0</v>
      </c>
      <c r="AC282" s="27">
        <f>'حضور وانصراف'!AR285</f>
        <v>0</v>
      </c>
      <c r="AD282" s="28">
        <f t="shared" si="29"/>
        <v>0</v>
      </c>
      <c r="AE282" s="27">
        <f>'حضور وانصراف'!AW285</f>
        <v>0</v>
      </c>
      <c r="AF282" s="27">
        <f>'حضور وانصراف'!AX285</f>
        <v>0</v>
      </c>
      <c r="AG282" s="27">
        <f>'حضور وانصراف'!AS285</f>
        <v>0</v>
      </c>
      <c r="AH282" s="27">
        <f>'حضور وانصراف'!AT285</f>
        <v>0</v>
      </c>
    </row>
    <row r="283" spans="1:34" ht="18.75" thickBot="1" x14ac:dyDescent="0.25">
      <c r="A283" s="24">
        <f>'حضور وانصراف'!D286</f>
        <v>271</v>
      </c>
      <c r="B283" s="24">
        <f>'حضور وانصراف'!E286</f>
        <v>0</v>
      </c>
      <c r="C283" s="24">
        <f>'حضور وانصراف'!F286</f>
        <v>0</v>
      </c>
      <c r="D283" s="24" t="str">
        <f>'حضور وانصراف'!G286</f>
        <v>عامل انتاج</v>
      </c>
      <c r="E283" s="24">
        <f>COUNTIF('حضور وانصراف'!H286:AL286,"ح")+COUNTIF('حضور وانصراف'!H286:AL286,"&lt;0")+COUNTIF('حضور وانصراف'!H286:AL286,"&gt;0")</f>
        <v>0</v>
      </c>
      <c r="F283" s="88">
        <f t="shared" si="24"/>
        <v>-28</v>
      </c>
      <c r="G283" s="25">
        <f>COUNTIF('حضور وانصراف'!H286:AL286,"غ ب")</f>
        <v>0</v>
      </c>
      <c r="H283" s="25">
        <f>COUNTIF('حضور وانصراف'!H286:AL286,"إعتيادى")</f>
        <v>0</v>
      </c>
      <c r="I283" s="25">
        <f>COUNTIF('حضور وانصراف'!I286:AQ286,"1/2إعتيادى")</f>
        <v>0</v>
      </c>
      <c r="J283" s="25">
        <f>COUNTIF('حضور وانصراف'!H286:AL286,"عارضه")</f>
        <v>0</v>
      </c>
      <c r="K283" s="25">
        <f>COUNTIF('حضور وانصراف'!I286:AQ286,"1/2عارضه")</f>
        <v>0</v>
      </c>
      <c r="L283" s="25">
        <f>COUNTIF('حضور وانصراف'!H286:AL286,"بدون اجر")</f>
        <v>0</v>
      </c>
      <c r="M283" s="25">
        <f>COUNTIF('حضور وانصراف'!H286:AL286,"1/2بدون")</f>
        <v>0</v>
      </c>
      <c r="N283" s="25">
        <f>COUNTIF('حضور وانصراف'!H286:AL286,"إذن 1")</f>
        <v>0</v>
      </c>
      <c r="O283" s="25">
        <f>COUNTIF('حضور وانصراف'!H286:AL286,"إذن 2")</f>
        <v>0</v>
      </c>
      <c r="P283" s="25">
        <f>COUNTIF('حضور وانصراف'!H286:AL286,"م")</f>
        <v>0</v>
      </c>
      <c r="Q283" s="25">
        <f>COUNTIF('حضور وانصراف'!H286:AL286,"مرضى")</f>
        <v>0</v>
      </c>
      <c r="R283" s="25">
        <f t="shared" si="25"/>
        <v>0</v>
      </c>
      <c r="S283" s="25">
        <f>COUNTIF('حضور وانصراف'!H286:AL286,"&gt;0")</f>
        <v>0</v>
      </c>
      <c r="T283" s="25">
        <f>SUMIF('حضور وانصراف'!H286:AL286,"&gt;0")</f>
        <v>0</v>
      </c>
      <c r="U283" s="26">
        <f t="shared" si="26"/>
        <v>0</v>
      </c>
      <c r="V283" s="25">
        <f>COUNTIF('حضور وانصراف'!H286:AL286,"&lt;0")</f>
        <v>0</v>
      </c>
      <c r="W283" s="25">
        <f>-SUMIF('حضور وانصراف'!H286:AL286,"&lt;0")</f>
        <v>0</v>
      </c>
      <c r="X283" s="26">
        <f t="shared" si="27"/>
        <v>0</v>
      </c>
      <c r="Y283" s="88">
        <f t="shared" si="28"/>
        <v>-28</v>
      </c>
      <c r="Z283" s="27">
        <f>'حضور وانصراف'!AP286</f>
        <v>0</v>
      </c>
      <c r="AA283" s="27">
        <f>'حضور وانصراف'!AO286</f>
        <v>0</v>
      </c>
      <c r="AB283" s="27">
        <f>'حضور وانصراف'!AQ286</f>
        <v>0</v>
      </c>
      <c r="AC283" s="27">
        <f>'حضور وانصراف'!AR286</f>
        <v>0</v>
      </c>
      <c r="AD283" s="28">
        <f t="shared" si="29"/>
        <v>0</v>
      </c>
      <c r="AE283" s="27">
        <f>'حضور وانصراف'!AW286</f>
        <v>0</v>
      </c>
      <c r="AF283" s="27">
        <f>'حضور وانصراف'!AX286</f>
        <v>0</v>
      </c>
      <c r="AG283" s="27">
        <f>'حضور وانصراف'!AS286</f>
        <v>0</v>
      </c>
      <c r="AH283" s="27">
        <f>'حضور وانصراف'!AT286</f>
        <v>0</v>
      </c>
    </row>
    <row r="284" spans="1:34" ht="18.75" thickBot="1" x14ac:dyDescent="0.25">
      <c r="A284" s="24">
        <f>'حضور وانصراف'!D287</f>
        <v>272</v>
      </c>
      <c r="B284" s="24">
        <f>'حضور وانصراف'!E287</f>
        <v>0</v>
      </c>
      <c r="C284" s="24">
        <f>'حضور وانصراف'!F287</f>
        <v>0</v>
      </c>
      <c r="D284" s="24" t="str">
        <f>'حضور وانصراف'!G287</f>
        <v>عامل انتاج</v>
      </c>
      <c r="E284" s="24">
        <f>COUNTIF('حضور وانصراف'!H287:AL287,"ح")+COUNTIF('حضور وانصراف'!H287:AL287,"&lt;0")+COUNTIF('حضور وانصراف'!H287:AL287,"&gt;0")</f>
        <v>0</v>
      </c>
      <c r="F284" s="88">
        <f t="shared" si="24"/>
        <v>-28</v>
      </c>
      <c r="G284" s="25">
        <f>COUNTIF('حضور وانصراف'!H287:AL287,"غ ب")</f>
        <v>0</v>
      </c>
      <c r="H284" s="25">
        <f>COUNTIF('حضور وانصراف'!H287:AL287,"إعتيادى")</f>
        <v>0</v>
      </c>
      <c r="I284" s="25">
        <f>COUNTIF('حضور وانصراف'!I287:AQ287,"1/2إعتيادى")</f>
        <v>0</v>
      </c>
      <c r="J284" s="25">
        <f>COUNTIF('حضور وانصراف'!H287:AL287,"عارضه")</f>
        <v>0</v>
      </c>
      <c r="K284" s="25">
        <f>COUNTIF('حضور وانصراف'!I287:AQ287,"1/2عارضه")</f>
        <v>0</v>
      </c>
      <c r="L284" s="25">
        <f>COUNTIF('حضور وانصراف'!H287:AL287,"بدون اجر")</f>
        <v>0</v>
      </c>
      <c r="M284" s="25">
        <f>COUNTIF('حضور وانصراف'!H287:AL287,"1/2بدون")</f>
        <v>0</v>
      </c>
      <c r="N284" s="25">
        <f>COUNTIF('حضور وانصراف'!H287:AL287,"إذن 1")</f>
        <v>0</v>
      </c>
      <c r="O284" s="25">
        <f>COUNTIF('حضور وانصراف'!H287:AL287,"إذن 2")</f>
        <v>0</v>
      </c>
      <c r="P284" s="25">
        <f>COUNTIF('حضور وانصراف'!H287:AL287,"م")</f>
        <v>0</v>
      </c>
      <c r="Q284" s="25">
        <f>COUNTIF('حضور وانصراف'!H287:AL287,"مرضى")</f>
        <v>0</v>
      </c>
      <c r="R284" s="25">
        <f t="shared" si="25"/>
        <v>0</v>
      </c>
      <c r="S284" s="25">
        <f>COUNTIF('حضور وانصراف'!H287:AL287,"&gt;0")</f>
        <v>0</v>
      </c>
      <c r="T284" s="25">
        <f>SUMIF('حضور وانصراف'!H287:AL287,"&gt;0")</f>
        <v>0</v>
      </c>
      <c r="U284" s="26">
        <f t="shared" si="26"/>
        <v>0</v>
      </c>
      <c r="V284" s="25">
        <f>COUNTIF('حضور وانصراف'!H287:AL287,"&lt;0")</f>
        <v>0</v>
      </c>
      <c r="W284" s="25">
        <f>-SUMIF('حضور وانصراف'!H287:AL287,"&lt;0")</f>
        <v>0</v>
      </c>
      <c r="X284" s="26">
        <f t="shared" si="27"/>
        <v>0</v>
      </c>
      <c r="Y284" s="88">
        <f t="shared" si="28"/>
        <v>-28</v>
      </c>
      <c r="Z284" s="27">
        <f>'حضور وانصراف'!AP287</f>
        <v>0</v>
      </c>
      <c r="AA284" s="27">
        <f>'حضور وانصراف'!AO287</f>
        <v>0</v>
      </c>
      <c r="AB284" s="27">
        <f>'حضور وانصراف'!AQ287</f>
        <v>0</v>
      </c>
      <c r="AC284" s="27">
        <f>'حضور وانصراف'!AR287</f>
        <v>0</v>
      </c>
      <c r="AD284" s="28">
        <f t="shared" si="29"/>
        <v>0</v>
      </c>
      <c r="AE284" s="27">
        <f>'حضور وانصراف'!AW287</f>
        <v>0</v>
      </c>
      <c r="AF284" s="27">
        <f>'حضور وانصراف'!AX287</f>
        <v>0</v>
      </c>
      <c r="AG284" s="27">
        <f>'حضور وانصراف'!AS287</f>
        <v>0</v>
      </c>
      <c r="AH284" s="27">
        <f>'حضور وانصراف'!AT287</f>
        <v>0</v>
      </c>
    </row>
    <row r="285" spans="1:34" ht="18.75" thickBot="1" x14ac:dyDescent="0.25">
      <c r="A285" s="24">
        <f>'حضور وانصراف'!D288</f>
        <v>273</v>
      </c>
      <c r="B285" s="24">
        <f>'حضور وانصراف'!E288</f>
        <v>0</v>
      </c>
      <c r="C285" s="24">
        <f>'حضور وانصراف'!F288</f>
        <v>0</v>
      </c>
      <c r="D285" s="24" t="str">
        <f>'حضور وانصراف'!G288</f>
        <v>عامل انتاج</v>
      </c>
      <c r="E285" s="24">
        <f>COUNTIF('حضور وانصراف'!H288:AL288,"ح")+COUNTIF('حضور وانصراف'!H288:AL288,"&lt;0")+COUNTIF('حضور وانصراف'!H288:AL288,"&gt;0")</f>
        <v>0</v>
      </c>
      <c r="F285" s="88">
        <f t="shared" si="24"/>
        <v>-28</v>
      </c>
      <c r="G285" s="25">
        <f>COUNTIF('حضور وانصراف'!H288:AL288,"غ ب")</f>
        <v>0</v>
      </c>
      <c r="H285" s="25">
        <f>COUNTIF('حضور وانصراف'!H288:AL288,"إعتيادى")</f>
        <v>0</v>
      </c>
      <c r="I285" s="25">
        <f>COUNTIF('حضور وانصراف'!I288:AQ288,"1/2إعتيادى")</f>
        <v>0</v>
      </c>
      <c r="J285" s="25">
        <f>COUNTIF('حضور وانصراف'!H288:AL288,"عارضه")</f>
        <v>0</v>
      </c>
      <c r="K285" s="25">
        <f>COUNTIF('حضور وانصراف'!I288:AQ288,"1/2عارضه")</f>
        <v>0</v>
      </c>
      <c r="L285" s="25">
        <f>COUNTIF('حضور وانصراف'!H288:AL288,"بدون اجر")</f>
        <v>0</v>
      </c>
      <c r="M285" s="25">
        <f>COUNTIF('حضور وانصراف'!H288:AL288,"1/2بدون")</f>
        <v>0</v>
      </c>
      <c r="N285" s="25">
        <f>COUNTIF('حضور وانصراف'!H288:AL288,"إذن 1")</f>
        <v>0</v>
      </c>
      <c r="O285" s="25">
        <f>COUNTIF('حضور وانصراف'!H288:AL288,"إذن 2")</f>
        <v>0</v>
      </c>
      <c r="P285" s="25">
        <f>COUNTIF('حضور وانصراف'!H288:AL288,"م")</f>
        <v>0</v>
      </c>
      <c r="Q285" s="25">
        <f>COUNTIF('حضور وانصراف'!H288:AL288,"مرضى")</f>
        <v>0</v>
      </c>
      <c r="R285" s="25">
        <f t="shared" si="25"/>
        <v>0</v>
      </c>
      <c r="S285" s="25">
        <f>COUNTIF('حضور وانصراف'!H288:AL288,"&gt;0")</f>
        <v>0</v>
      </c>
      <c r="T285" s="25">
        <f>SUMIF('حضور وانصراف'!H288:AL288,"&gt;0")</f>
        <v>0</v>
      </c>
      <c r="U285" s="26">
        <f t="shared" si="26"/>
        <v>0</v>
      </c>
      <c r="V285" s="25">
        <f>COUNTIF('حضور وانصراف'!H288:AL288,"&lt;0")</f>
        <v>0</v>
      </c>
      <c r="W285" s="25">
        <f>-SUMIF('حضور وانصراف'!H288:AL288,"&lt;0")</f>
        <v>0</v>
      </c>
      <c r="X285" s="26">
        <f t="shared" si="27"/>
        <v>0</v>
      </c>
      <c r="Y285" s="88">
        <f t="shared" si="28"/>
        <v>-28</v>
      </c>
      <c r="Z285" s="27">
        <f>'حضور وانصراف'!AP288</f>
        <v>0</v>
      </c>
      <c r="AA285" s="27">
        <f>'حضور وانصراف'!AO288</f>
        <v>0</v>
      </c>
      <c r="AB285" s="27">
        <f>'حضور وانصراف'!AQ288</f>
        <v>0</v>
      </c>
      <c r="AC285" s="27">
        <f>'حضور وانصراف'!AR288</f>
        <v>0</v>
      </c>
      <c r="AD285" s="28">
        <f t="shared" si="29"/>
        <v>0</v>
      </c>
      <c r="AE285" s="27">
        <f>'حضور وانصراف'!AW288</f>
        <v>0</v>
      </c>
      <c r="AF285" s="27">
        <f>'حضور وانصراف'!AX288</f>
        <v>0</v>
      </c>
      <c r="AG285" s="27">
        <f>'حضور وانصراف'!AS288</f>
        <v>0</v>
      </c>
      <c r="AH285" s="27">
        <f>'حضور وانصراف'!AT288</f>
        <v>0</v>
      </c>
    </row>
    <row r="286" spans="1:34" ht="18.75" thickBot="1" x14ac:dyDescent="0.25">
      <c r="A286" s="24">
        <f>'حضور وانصراف'!D289</f>
        <v>274</v>
      </c>
      <c r="B286" s="24">
        <f>'حضور وانصراف'!E289</f>
        <v>0</v>
      </c>
      <c r="C286" s="24">
        <f>'حضور وانصراف'!F289</f>
        <v>0</v>
      </c>
      <c r="D286" s="24" t="str">
        <f>'حضور وانصراف'!G289</f>
        <v>عامل انتاج</v>
      </c>
      <c r="E286" s="24">
        <f>COUNTIF('حضور وانصراف'!H289:AL289,"ح")+COUNTIF('حضور وانصراف'!H289:AL289,"&lt;0")+COUNTIF('حضور وانصراف'!H289:AL289,"&gt;0")</f>
        <v>0</v>
      </c>
      <c r="F286" s="88">
        <f t="shared" si="24"/>
        <v>-28</v>
      </c>
      <c r="G286" s="25">
        <f>COUNTIF('حضور وانصراف'!H289:AL289,"غ ب")</f>
        <v>0</v>
      </c>
      <c r="H286" s="25">
        <f>COUNTIF('حضور وانصراف'!H289:AL289,"إعتيادى")</f>
        <v>0</v>
      </c>
      <c r="I286" s="25">
        <f>COUNTIF('حضور وانصراف'!I289:AQ289,"1/2إعتيادى")</f>
        <v>0</v>
      </c>
      <c r="J286" s="25">
        <f>COUNTIF('حضور وانصراف'!H289:AL289,"عارضه")</f>
        <v>0</v>
      </c>
      <c r="K286" s="25">
        <f>COUNTIF('حضور وانصراف'!I289:AQ289,"1/2عارضه")</f>
        <v>0</v>
      </c>
      <c r="L286" s="25">
        <f>COUNTIF('حضور وانصراف'!H289:AL289,"بدون اجر")</f>
        <v>0</v>
      </c>
      <c r="M286" s="25">
        <f>COUNTIF('حضور وانصراف'!H289:AL289,"1/2بدون")</f>
        <v>0</v>
      </c>
      <c r="N286" s="25">
        <f>COUNTIF('حضور وانصراف'!H289:AL289,"إذن 1")</f>
        <v>0</v>
      </c>
      <c r="O286" s="25">
        <f>COUNTIF('حضور وانصراف'!H289:AL289,"إذن 2")</f>
        <v>0</v>
      </c>
      <c r="P286" s="25">
        <f>COUNTIF('حضور وانصراف'!H289:AL289,"م")</f>
        <v>0</v>
      </c>
      <c r="Q286" s="25">
        <f>COUNTIF('حضور وانصراف'!H289:AL289,"مرضى")</f>
        <v>0</v>
      </c>
      <c r="R286" s="25">
        <f t="shared" si="25"/>
        <v>0</v>
      </c>
      <c r="S286" s="25">
        <f>COUNTIF('حضور وانصراف'!H289:AL289,"&gt;0")</f>
        <v>0</v>
      </c>
      <c r="T286" s="25">
        <f>SUMIF('حضور وانصراف'!H289:AL289,"&gt;0")</f>
        <v>0</v>
      </c>
      <c r="U286" s="26">
        <f t="shared" si="26"/>
        <v>0</v>
      </c>
      <c r="V286" s="25">
        <f>COUNTIF('حضور وانصراف'!H289:AL289,"&lt;0")</f>
        <v>0</v>
      </c>
      <c r="W286" s="25">
        <f>-SUMIF('حضور وانصراف'!H289:AL289,"&lt;0")</f>
        <v>0</v>
      </c>
      <c r="X286" s="26">
        <f t="shared" si="27"/>
        <v>0</v>
      </c>
      <c r="Y286" s="88">
        <f t="shared" si="28"/>
        <v>-28</v>
      </c>
      <c r="Z286" s="27">
        <f>'حضور وانصراف'!AP289</f>
        <v>0</v>
      </c>
      <c r="AA286" s="27">
        <f>'حضور وانصراف'!AO289</f>
        <v>0</v>
      </c>
      <c r="AB286" s="27">
        <f>'حضور وانصراف'!AQ289</f>
        <v>0</v>
      </c>
      <c r="AC286" s="27">
        <f>'حضور وانصراف'!AR289</f>
        <v>0</v>
      </c>
      <c r="AD286" s="28">
        <f t="shared" si="29"/>
        <v>0</v>
      </c>
      <c r="AE286" s="27">
        <f>'حضور وانصراف'!AW289</f>
        <v>0</v>
      </c>
      <c r="AF286" s="27">
        <f>'حضور وانصراف'!AX289</f>
        <v>0</v>
      </c>
      <c r="AG286" s="27">
        <f>'حضور وانصراف'!AS289</f>
        <v>0</v>
      </c>
      <c r="AH286" s="27">
        <f>'حضور وانصراف'!AT289</f>
        <v>0</v>
      </c>
    </row>
    <row r="287" spans="1:34" ht="18.75" thickBot="1" x14ac:dyDescent="0.25">
      <c r="A287" s="24">
        <f>'حضور وانصراف'!D290</f>
        <v>275</v>
      </c>
      <c r="B287" s="24">
        <f>'حضور وانصراف'!E290</f>
        <v>0</v>
      </c>
      <c r="C287" s="24">
        <f>'حضور وانصراف'!F290</f>
        <v>0</v>
      </c>
      <c r="D287" s="24" t="str">
        <f>'حضور وانصراف'!G290</f>
        <v>عامل انتاج</v>
      </c>
      <c r="E287" s="24">
        <f>COUNTIF('حضور وانصراف'!H290:AL290,"ح")+COUNTIF('حضور وانصراف'!H290:AL290,"&lt;0")+COUNTIF('حضور وانصراف'!H290:AL290,"&gt;0")</f>
        <v>0</v>
      </c>
      <c r="F287" s="88">
        <f t="shared" si="24"/>
        <v>-28</v>
      </c>
      <c r="G287" s="25">
        <f>COUNTIF('حضور وانصراف'!H290:AL290,"غ ب")</f>
        <v>0</v>
      </c>
      <c r="H287" s="25">
        <f>COUNTIF('حضور وانصراف'!H290:AL290,"إعتيادى")</f>
        <v>0</v>
      </c>
      <c r="I287" s="25">
        <f>COUNTIF('حضور وانصراف'!I290:AQ290,"1/2إعتيادى")</f>
        <v>0</v>
      </c>
      <c r="J287" s="25">
        <f>COUNTIF('حضور وانصراف'!H290:AL290,"عارضه")</f>
        <v>0</v>
      </c>
      <c r="K287" s="25">
        <f>COUNTIF('حضور وانصراف'!I290:AQ290,"1/2عارضه")</f>
        <v>0</v>
      </c>
      <c r="L287" s="25">
        <f>COUNTIF('حضور وانصراف'!H290:AL290,"بدون اجر")</f>
        <v>0</v>
      </c>
      <c r="M287" s="25">
        <f>COUNTIF('حضور وانصراف'!H290:AL290,"1/2بدون")</f>
        <v>0</v>
      </c>
      <c r="N287" s="25">
        <f>COUNTIF('حضور وانصراف'!H290:AL290,"إذن 1")</f>
        <v>0</v>
      </c>
      <c r="O287" s="25">
        <f>COUNTIF('حضور وانصراف'!H290:AL290,"إذن 2")</f>
        <v>0</v>
      </c>
      <c r="P287" s="25">
        <f>COUNTIF('حضور وانصراف'!H290:AL290,"م")</f>
        <v>0</v>
      </c>
      <c r="Q287" s="25">
        <f>COUNTIF('حضور وانصراف'!H290:AL290,"مرضى")</f>
        <v>0</v>
      </c>
      <c r="R287" s="25">
        <f t="shared" si="25"/>
        <v>0</v>
      </c>
      <c r="S287" s="25">
        <f>COUNTIF('حضور وانصراف'!H290:AL290,"&gt;0")</f>
        <v>0</v>
      </c>
      <c r="T287" s="25">
        <f>SUMIF('حضور وانصراف'!H290:AL290,"&gt;0")</f>
        <v>0</v>
      </c>
      <c r="U287" s="26">
        <f t="shared" si="26"/>
        <v>0</v>
      </c>
      <c r="V287" s="25">
        <f>COUNTIF('حضور وانصراف'!H290:AL290,"&lt;0")</f>
        <v>0</v>
      </c>
      <c r="W287" s="25">
        <f>-SUMIF('حضور وانصراف'!H290:AL290,"&lt;0")</f>
        <v>0</v>
      </c>
      <c r="X287" s="26">
        <f t="shared" si="27"/>
        <v>0</v>
      </c>
      <c r="Y287" s="88">
        <f t="shared" si="28"/>
        <v>-28</v>
      </c>
      <c r="Z287" s="27">
        <f>'حضور وانصراف'!AP290</f>
        <v>0</v>
      </c>
      <c r="AA287" s="27">
        <f>'حضور وانصراف'!AO290</f>
        <v>0</v>
      </c>
      <c r="AB287" s="27">
        <f>'حضور وانصراف'!AQ290</f>
        <v>0</v>
      </c>
      <c r="AC287" s="27">
        <f>'حضور وانصراف'!AR290</f>
        <v>0</v>
      </c>
      <c r="AD287" s="28">
        <f t="shared" si="29"/>
        <v>0</v>
      </c>
      <c r="AE287" s="27">
        <f>'حضور وانصراف'!AW290</f>
        <v>0</v>
      </c>
      <c r="AF287" s="27">
        <f>'حضور وانصراف'!AX290</f>
        <v>0</v>
      </c>
      <c r="AG287" s="27">
        <f>'حضور وانصراف'!AS290</f>
        <v>0</v>
      </c>
      <c r="AH287" s="27">
        <f>'حضور وانصراف'!AT290</f>
        <v>0</v>
      </c>
    </row>
    <row r="288" spans="1:34" ht="18.75" thickBot="1" x14ac:dyDescent="0.25">
      <c r="A288" s="24">
        <f>'حضور وانصراف'!D291</f>
        <v>276</v>
      </c>
      <c r="B288" s="24">
        <f>'حضور وانصراف'!E291</f>
        <v>0</v>
      </c>
      <c r="C288" s="24">
        <f>'حضور وانصراف'!F291</f>
        <v>0</v>
      </c>
      <c r="D288" s="24" t="str">
        <f>'حضور وانصراف'!G291</f>
        <v>عامل انتاج</v>
      </c>
      <c r="E288" s="24">
        <f>COUNTIF('حضور وانصراف'!H291:AL291,"ح")+COUNTIF('حضور وانصراف'!H291:AL291,"&lt;0")+COUNTIF('حضور وانصراف'!H291:AL291,"&gt;0")</f>
        <v>0</v>
      </c>
      <c r="F288" s="88">
        <f t="shared" si="24"/>
        <v>-28</v>
      </c>
      <c r="G288" s="25">
        <f>COUNTIF('حضور وانصراف'!H291:AL291,"غ ب")</f>
        <v>0</v>
      </c>
      <c r="H288" s="25">
        <f>COUNTIF('حضور وانصراف'!H291:AL291,"إعتيادى")</f>
        <v>0</v>
      </c>
      <c r="I288" s="25">
        <f>COUNTIF('حضور وانصراف'!I291:AQ291,"1/2إعتيادى")</f>
        <v>0</v>
      </c>
      <c r="J288" s="25">
        <f>COUNTIF('حضور وانصراف'!H291:AL291,"عارضه")</f>
        <v>0</v>
      </c>
      <c r="K288" s="25">
        <f>COUNTIF('حضور وانصراف'!I291:AQ291,"1/2عارضه")</f>
        <v>0</v>
      </c>
      <c r="L288" s="25">
        <f>COUNTIF('حضور وانصراف'!H291:AL291,"بدون اجر")</f>
        <v>0</v>
      </c>
      <c r="M288" s="25">
        <f>COUNTIF('حضور وانصراف'!H291:AL291,"1/2بدون")</f>
        <v>0</v>
      </c>
      <c r="N288" s="25">
        <f>COUNTIF('حضور وانصراف'!H291:AL291,"إذن 1")</f>
        <v>0</v>
      </c>
      <c r="O288" s="25">
        <f>COUNTIF('حضور وانصراف'!H291:AL291,"إذن 2")</f>
        <v>0</v>
      </c>
      <c r="P288" s="25">
        <f>COUNTIF('حضور وانصراف'!H291:AL291,"م")</f>
        <v>0</v>
      </c>
      <c r="Q288" s="25">
        <f>COUNTIF('حضور وانصراف'!H291:AL291,"مرضى")</f>
        <v>0</v>
      </c>
      <c r="R288" s="25">
        <f t="shared" si="25"/>
        <v>0</v>
      </c>
      <c r="S288" s="25">
        <f>COUNTIF('حضور وانصراف'!H291:AL291,"&gt;0")</f>
        <v>0</v>
      </c>
      <c r="T288" s="25">
        <f>SUMIF('حضور وانصراف'!H291:AL291,"&gt;0")</f>
        <v>0</v>
      </c>
      <c r="U288" s="26">
        <f t="shared" si="26"/>
        <v>0</v>
      </c>
      <c r="V288" s="25">
        <f>COUNTIF('حضور وانصراف'!H291:AL291,"&lt;0")</f>
        <v>0</v>
      </c>
      <c r="W288" s="25">
        <f>-SUMIF('حضور وانصراف'!H291:AL291,"&lt;0")</f>
        <v>0</v>
      </c>
      <c r="X288" s="26">
        <f t="shared" si="27"/>
        <v>0</v>
      </c>
      <c r="Y288" s="88">
        <f t="shared" si="28"/>
        <v>-28</v>
      </c>
      <c r="Z288" s="27">
        <f>'حضور وانصراف'!AP291</f>
        <v>0</v>
      </c>
      <c r="AA288" s="27">
        <f>'حضور وانصراف'!AO291</f>
        <v>0</v>
      </c>
      <c r="AB288" s="27">
        <f>'حضور وانصراف'!AQ291</f>
        <v>0</v>
      </c>
      <c r="AC288" s="27">
        <f>'حضور وانصراف'!AR291</f>
        <v>0</v>
      </c>
      <c r="AD288" s="28">
        <f t="shared" si="29"/>
        <v>0</v>
      </c>
      <c r="AE288" s="27">
        <f>'حضور وانصراف'!AW291</f>
        <v>0</v>
      </c>
      <c r="AF288" s="27">
        <f>'حضور وانصراف'!AX291</f>
        <v>0</v>
      </c>
      <c r="AG288" s="27">
        <f>'حضور وانصراف'!AS291</f>
        <v>0</v>
      </c>
      <c r="AH288" s="27">
        <f>'حضور وانصراف'!AT291</f>
        <v>0</v>
      </c>
    </row>
    <row r="289" spans="1:34" ht="18.75" thickBot="1" x14ac:dyDescent="0.25">
      <c r="A289" s="24">
        <f>'حضور وانصراف'!D292</f>
        <v>277</v>
      </c>
      <c r="B289" s="24">
        <f>'حضور وانصراف'!E292</f>
        <v>0</v>
      </c>
      <c r="C289" s="24">
        <f>'حضور وانصراف'!F292</f>
        <v>0</v>
      </c>
      <c r="D289" s="24" t="str">
        <f>'حضور وانصراف'!G292</f>
        <v>عامل انتاج</v>
      </c>
      <c r="E289" s="24">
        <f>COUNTIF('حضور وانصراف'!H292:AL292,"ح")+COUNTIF('حضور وانصراف'!H292:AL292,"&lt;0")+COUNTIF('حضور وانصراف'!H292:AL292,"&gt;0")</f>
        <v>0</v>
      </c>
      <c r="F289" s="88">
        <f t="shared" si="24"/>
        <v>-28</v>
      </c>
      <c r="G289" s="25">
        <f>COUNTIF('حضور وانصراف'!H292:AL292,"غ ب")</f>
        <v>0</v>
      </c>
      <c r="H289" s="25">
        <f>COUNTIF('حضور وانصراف'!H292:AL292,"إعتيادى")</f>
        <v>0</v>
      </c>
      <c r="I289" s="25">
        <f>COUNTIF('حضور وانصراف'!I292:AQ292,"1/2إعتيادى")</f>
        <v>0</v>
      </c>
      <c r="J289" s="25">
        <f>COUNTIF('حضور وانصراف'!H292:AL292,"عارضه")</f>
        <v>0</v>
      </c>
      <c r="K289" s="25">
        <f>COUNTIF('حضور وانصراف'!I292:AQ292,"1/2عارضه")</f>
        <v>0</v>
      </c>
      <c r="L289" s="25">
        <f>COUNTIF('حضور وانصراف'!H292:AL292,"بدون اجر")</f>
        <v>0</v>
      </c>
      <c r="M289" s="25">
        <f>COUNTIF('حضور وانصراف'!H292:AL292,"1/2بدون")</f>
        <v>0</v>
      </c>
      <c r="N289" s="25">
        <f>COUNTIF('حضور وانصراف'!H292:AL292,"إذن 1")</f>
        <v>0</v>
      </c>
      <c r="O289" s="25">
        <f>COUNTIF('حضور وانصراف'!H292:AL292,"إذن 2")</f>
        <v>0</v>
      </c>
      <c r="P289" s="25">
        <f>COUNTIF('حضور وانصراف'!H292:AL292,"م")</f>
        <v>0</v>
      </c>
      <c r="Q289" s="25">
        <f>COUNTIF('حضور وانصراف'!H292:AL292,"مرضى")</f>
        <v>0</v>
      </c>
      <c r="R289" s="25">
        <f t="shared" si="25"/>
        <v>0</v>
      </c>
      <c r="S289" s="25">
        <f>COUNTIF('حضور وانصراف'!H292:AL292,"&gt;0")</f>
        <v>0</v>
      </c>
      <c r="T289" s="25">
        <f>SUMIF('حضور وانصراف'!H292:AL292,"&gt;0")</f>
        <v>0</v>
      </c>
      <c r="U289" s="26">
        <f t="shared" si="26"/>
        <v>0</v>
      </c>
      <c r="V289" s="25">
        <f>COUNTIF('حضور وانصراف'!H292:AL292,"&lt;0")</f>
        <v>0</v>
      </c>
      <c r="W289" s="25">
        <f>-SUMIF('حضور وانصراف'!H292:AL292,"&lt;0")</f>
        <v>0</v>
      </c>
      <c r="X289" s="26">
        <f t="shared" si="27"/>
        <v>0</v>
      </c>
      <c r="Y289" s="88">
        <f t="shared" si="28"/>
        <v>-28</v>
      </c>
      <c r="Z289" s="27">
        <f>'حضور وانصراف'!AP292</f>
        <v>0</v>
      </c>
      <c r="AA289" s="27">
        <f>'حضور وانصراف'!AO292</f>
        <v>0</v>
      </c>
      <c r="AB289" s="27">
        <f>'حضور وانصراف'!AQ292</f>
        <v>0</v>
      </c>
      <c r="AC289" s="27">
        <f>'حضور وانصراف'!AR292</f>
        <v>0</v>
      </c>
      <c r="AD289" s="28">
        <f t="shared" si="29"/>
        <v>0</v>
      </c>
      <c r="AE289" s="27">
        <f>'حضور وانصراف'!AW292</f>
        <v>0</v>
      </c>
      <c r="AF289" s="27">
        <f>'حضور وانصراف'!AX292</f>
        <v>0</v>
      </c>
      <c r="AG289" s="27">
        <f>'حضور وانصراف'!AS292</f>
        <v>0</v>
      </c>
      <c r="AH289" s="27">
        <f>'حضور وانصراف'!AT292</f>
        <v>0</v>
      </c>
    </row>
    <row r="290" spans="1:34" ht="18.75" thickBot="1" x14ac:dyDescent="0.25">
      <c r="A290" s="24">
        <f>'حضور وانصراف'!D293</f>
        <v>278</v>
      </c>
      <c r="B290" s="24">
        <f>'حضور وانصراف'!E293</f>
        <v>0</v>
      </c>
      <c r="C290" s="24">
        <f>'حضور وانصراف'!F293</f>
        <v>0</v>
      </c>
      <c r="D290" s="24" t="str">
        <f>'حضور وانصراف'!G293</f>
        <v>عامل انتاج</v>
      </c>
      <c r="E290" s="24">
        <f>COUNTIF('حضور وانصراف'!H293:AL293,"ح")+COUNTIF('حضور وانصراف'!H293:AL293,"&lt;0")+COUNTIF('حضور وانصراف'!H293:AL293,"&gt;0")</f>
        <v>0</v>
      </c>
      <c r="F290" s="88">
        <f t="shared" si="24"/>
        <v>-28</v>
      </c>
      <c r="G290" s="25">
        <f>COUNTIF('حضور وانصراف'!H293:AL293,"غ ب")</f>
        <v>0</v>
      </c>
      <c r="H290" s="25">
        <f>COUNTIF('حضور وانصراف'!H293:AL293,"إعتيادى")</f>
        <v>0</v>
      </c>
      <c r="I290" s="25">
        <f>COUNTIF('حضور وانصراف'!I293:AQ293,"1/2إعتيادى")</f>
        <v>0</v>
      </c>
      <c r="J290" s="25">
        <f>COUNTIF('حضور وانصراف'!H293:AL293,"عارضه")</f>
        <v>0</v>
      </c>
      <c r="K290" s="25">
        <f>COUNTIF('حضور وانصراف'!I293:AQ293,"1/2عارضه")</f>
        <v>0</v>
      </c>
      <c r="L290" s="25">
        <f>COUNTIF('حضور وانصراف'!H293:AL293,"بدون اجر")</f>
        <v>0</v>
      </c>
      <c r="M290" s="25">
        <f>COUNTIF('حضور وانصراف'!H293:AL293,"1/2بدون")</f>
        <v>0</v>
      </c>
      <c r="N290" s="25">
        <f>COUNTIF('حضور وانصراف'!H293:AL293,"إذن 1")</f>
        <v>0</v>
      </c>
      <c r="O290" s="25">
        <f>COUNTIF('حضور وانصراف'!H293:AL293,"إذن 2")</f>
        <v>0</v>
      </c>
      <c r="P290" s="25">
        <f>COUNTIF('حضور وانصراف'!H293:AL293,"م")</f>
        <v>0</v>
      </c>
      <c r="Q290" s="25">
        <f>COUNTIF('حضور وانصراف'!H293:AL293,"مرضى")</f>
        <v>0</v>
      </c>
      <c r="R290" s="25">
        <f t="shared" si="25"/>
        <v>0</v>
      </c>
      <c r="S290" s="25">
        <f>COUNTIF('حضور وانصراف'!H293:AL293,"&gt;0")</f>
        <v>0</v>
      </c>
      <c r="T290" s="25">
        <f>SUMIF('حضور وانصراف'!H293:AL293,"&gt;0")</f>
        <v>0</v>
      </c>
      <c r="U290" s="26">
        <f t="shared" si="26"/>
        <v>0</v>
      </c>
      <c r="V290" s="25">
        <f>COUNTIF('حضور وانصراف'!H293:AL293,"&lt;0")</f>
        <v>0</v>
      </c>
      <c r="W290" s="25">
        <f>-SUMIF('حضور وانصراف'!H293:AL293,"&lt;0")</f>
        <v>0</v>
      </c>
      <c r="X290" s="26">
        <f t="shared" si="27"/>
        <v>0</v>
      </c>
      <c r="Y290" s="88">
        <f t="shared" si="28"/>
        <v>-28</v>
      </c>
      <c r="Z290" s="27">
        <f>'حضور وانصراف'!AP293</f>
        <v>0</v>
      </c>
      <c r="AA290" s="27">
        <f>'حضور وانصراف'!AO293</f>
        <v>0</v>
      </c>
      <c r="AB290" s="27">
        <f>'حضور وانصراف'!AQ293</f>
        <v>0</v>
      </c>
      <c r="AC290" s="27">
        <f>'حضور وانصراف'!AR293</f>
        <v>0</v>
      </c>
      <c r="AD290" s="28">
        <f t="shared" si="29"/>
        <v>0</v>
      </c>
      <c r="AE290" s="27">
        <f>'حضور وانصراف'!AW293</f>
        <v>0</v>
      </c>
      <c r="AF290" s="27">
        <f>'حضور وانصراف'!AX293</f>
        <v>0</v>
      </c>
      <c r="AG290" s="27">
        <f>'حضور وانصراف'!AS293</f>
        <v>0</v>
      </c>
      <c r="AH290" s="27">
        <f>'حضور وانصراف'!AT293</f>
        <v>0</v>
      </c>
    </row>
    <row r="291" spans="1:34" ht="18.75" thickBot="1" x14ac:dyDescent="0.25">
      <c r="A291" s="24">
        <f>'حضور وانصراف'!D294</f>
        <v>279</v>
      </c>
      <c r="B291" s="24">
        <f>'حضور وانصراف'!E294</f>
        <v>0</v>
      </c>
      <c r="C291" s="24">
        <f>'حضور وانصراف'!F294</f>
        <v>0</v>
      </c>
      <c r="D291" s="24" t="str">
        <f>'حضور وانصراف'!G294</f>
        <v>عامل انتاج</v>
      </c>
      <c r="E291" s="24">
        <f>COUNTIF('حضور وانصراف'!H294:AL294,"ح")+COUNTIF('حضور وانصراف'!H294:AL294,"&lt;0")+COUNTIF('حضور وانصراف'!H294:AL294,"&gt;0")</f>
        <v>0</v>
      </c>
      <c r="F291" s="88">
        <f t="shared" si="24"/>
        <v>-28</v>
      </c>
      <c r="G291" s="25">
        <f>COUNTIF('حضور وانصراف'!H294:AL294,"غ ب")</f>
        <v>0</v>
      </c>
      <c r="H291" s="25">
        <f>COUNTIF('حضور وانصراف'!H294:AL294,"إعتيادى")</f>
        <v>0</v>
      </c>
      <c r="I291" s="25">
        <f>COUNTIF('حضور وانصراف'!I294:AQ294,"1/2إعتيادى")</f>
        <v>0</v>
      </c>
      <c r="J291" s="25">
        <f>COUNTIF('حضور وانصراف'!H294:AL294,"عارضه")</f>
        <v>0</v>
      </c>
      <c r="K291" s="25">
        <f>COUNTIF('حضور وانصراف'!I294:AQ294,"1/2عارضه")</f>
        <v>0</v>
      </c>
      <c r="L291" s="25">
        <f>COUNTIF('حضور وانصراف'!H294:AL294,"بدون اجر")</f>
        <v>0</v>
      </c>
      <c r="M291" s="25">
        <f>COUNTIF('حضور وانصراف'!H294:AL294,"1/2بدون")</f>
        <v>0</v>
      </c>
      <c r="N291" s="25">
        <f>COUNTIF('حضور وانصراف'!H294:AL294,"إذن 1")</f>
        <v>0</v>
      </c>
      <c r="O291" s="25">
        <f>COUNTIF('حضور وانصراف'!H294:AL294,"إذن 2")</f>
        <v>0</v>
      </c>
      <c r="P291" s="25">
        <f>COUNTIF('حضور وانصراف'!H294:AL294,"م")</f>
        <v>0</v>
      </c>
      <c r="Q291" s="25">
        <f>COUNTIF('حضور وانصراف'!H294:AL294,"مرضى")</f>
        <v>0</v>
      </c>
      <c r="R291" s="25">
        <f t="shared" si="25"/>
        <v>0</v>
      </c>
      <c r="S291" s="25">
        <f>COUNTIF('حضور وانصراف'!H294:AL294,"&gt;0")</f>
        <v>0</v>
      </c>
      <c r="T291" s="25">
        <f>SUMIF('حضور وانصراف'!H294:AL294,"&gt;0")</f>
        <v>0</v>
      </c>
      <c r="U291" s="26">
        <f t="shared" si="26"/>
        <v>0</v>
      </c>
      <c r="V291" s="25">
        <f>COUNTIF('حضور وانصراف'!H294:AL294,"&lt;0")</f>
        <v>0</v>
      </c>
      <c r="W291" s="25">
        <f>-SUMIF('حضور وانصراف'!H294:AL294,"&lt;0")</f>
        <v>0</v>
      </c>
      <c r="X291" s="26">
        <f t="shared" si="27"/>
        <v>0</v>
      </c>
      <c r="Y291" s="88">
        <f t="shared" si="28"/>
        <v>-28</v>
      </c>
      <c r="Z291" s="27">
        <f>'حضور وانصراف'!AP294</f>
        <v>0</v>
      </c>
      <c r="AA291" s="27">
        <f>'حضور وانصراف'!AO294</f>
        <v>0</v>
      </c>
      <c r="AB291" s="27">
        <f>'حضور وانصراف'!AQ294</f>
        <v>0</v>
      </c>
      <c r="AC291" s="27">
        <f>'حضور وانصراف'!AR294</f>
        <v>0</v>
      </c>
      <c r="AD291" s="28">
        <f t="shared" si="29"/>
        <v>0</v>
      </c>
      <c r="AE291" s="27">
        <f>'حضور وانصراف'!AW294</f>
        <v>0</v>
      </c>
      <c r="AF291" s="27">
        <f>'حضور وانصراف'!AX294</f>
        <v>0</v>
      </c>
      <c r="AG291" s="27">
        <f>'حضور وانصراف'!AS294</f>
        <v>0</v>
      </c>
      <c r="AH291" s="27">
        <f>'حضور وانصراف'!AT294</f>
        <v>0</v>
      </c>
    </row>
    <row r="292" spans="1:34" ht="18.75" thickBot="1" x14ac:dyDescent="0.25">
      <c r="A292" s="24">
        <f>'حضور وانصراف'!D295</f>
        <v>280</v>
      </c>
      <c r="B292" s="24">
        <f>'حضور وانصراف'!E295</f>
        <v>0</v>
      </c>
      <c r="C292" s="24">
        <f>'حضور وانصراف'!F295</f>
        <v>0</v>
      </c>
      <c r="D292" s="24" t="str">
        <f>'حضور وانصراف'!G295</f>
        <v>عامل انتاج</v>
      </c>
      <c r="E292" s="24">
        <f>COUNTIF('حضور وانصراف'!H295:AL295,"ح")+COUNTIF('حضور وانصراف'!H295:AL295,"&lt;0")+COUNTIF('حضور وانصراف'!H295:AL295,"&gt;0")</f>
        <v>0</v>
      </c>
      <c r="F292" s="88">
        <f t="shared" si="24"/>
        <v>-28</v>
      </c>
      <c r="G292" s="25">
        <f>COUNTIF('حضور وانصراف'!H295:AL295,"غ ب")</f>
        <v>0</v>
      </c>
      <c r="H292" s="25">
        <f>COUNTIF('حضور وانصراف'!H295:AL295,"إعتيادى")</f>
        <v>0</v>
      </c>
      <c r="I292" s="25">
        <f>COUNTIF('حضور وانصراف'!I295:AQ295,"1/2إعتيادى")</f>
        <v>0</v>
      </c>
      <c r="J292" s="25">
        <f>COUNTIF('حضور وانصراف'!H295:AL295,"عارضه")</f>
        <v>0</v>
      </c>
      <c r="K292" s="25">
        <f>COUNTIF('حضور وانصراف'!I295:AQ295,"1/2عارضه")</f>
        <v>0</v>
      </c>
      <c r="L292" s="25">
        <f>COUNTIF('حضور وانصراف'!H295:AL295,"بدون اجر")</f>
        <v>0</v>
      </c>
      <c r="M292" s="25">
        <f>COUNTIF('حضور وانصراف'!H295:AL295,"1/2بدون")</f>
        <v>0</v>
      </c>
      <c r="N292" s="25">
        <f>COUNTIF('حضور وانصراف'!H295:AL295,"إذن 1")</f>
        <v>0</v>
      </c>
      <c r="O292" s="25">
        <f>COUNTIF('حضور وانصراف'!H295:AL295,"إذن 2")</f>
        <v>0</v>
      </c>
      <c r="P292" s="25">
        <f>COUNTIF('حضور وانصراف'!H295:AL295,"م")</f>
        <v>0</v>
      </c>
      <c r="Q292" s="25">
        <f>COUNTIF('حضور وانصراف'!H295:AL295,"مرضى")</f>
        <v>0</v>
      </c>
      <c r="R292" s="25">
        <f t="shared" si="25"/>
        <v>0</v>
      </c>
      <c r="S292" s="25">
        <f>COUNTIF('حضور وانصراف'!H295:AL295,"&gt;0")</f>
        <v>0</v>
      </c>
      <c r="T292" s="25">
        <f>SUMIF('حضور وانصراف'!H295:AL295,"&gt;0")</f>
        <v>0</v>
      </c>
      <c r="U292" s="26">
        <f t="shared" si="26"/>
        <v>0</v>
      </c>
      <c r="V292" s="25">
        <f>COUNTIF('حضور وانصراف'!H295:AL295,"&lt;0")</f>
        <v>0</v>
      </c>
      <c r="W292" s="25">
        <f>-SUMIF('حضور وانصراف'!H295:AL295,"&lt;0")</f>
        <v>0</v>
      </c>
      <c r="X292" s="26">
        <f t="shared" si="27"/>
        <v>0</v>
      </c>
      <c r="Y292" s="88">
        <f t="shared" si="28"/>
        <v>-28</v>
      </c>
      <c r="Z292" s="27">
        <f>'حضور وانصراف'!AP295</f>
        <v>0</v>
      </c>
      <c r="AA292" s="27">
        <f>'حضور وانصراف'!AO295</f>
        <v>0</v>
      </c>
      <c r="AB292" s="27">
        <f>'حضور وانصراف'!AQ295</f>
        <v>0</v>
      </c>
      <c r="AC292" s="27">
        <f>'حضور وانصراف'!AR295</f>
        <v>0</v>
      </c>
      <c r="AD292" s="28">
        <f t="shared" si="29"/>
        <v>0</v>
      </c>
      <c r="AE292" s="27">
        <f>'حضور وانصراف'!AW295</f>
        <v>0</v>
      </c>
      <c r="AF292" s="27">
        <f>'حضور وانصراف'!AX295</f>
        <v>0</v>
      </c>
      <c r="AG292" s="27">
        <f>'حضور وانصراف'!AS295</f>
        <v>0</v>
      </c>
      <c r="AH292" s="27">
        <f>'حضور وانصراف'!AT295</f>
        <v>0</v>
      </c>
    </row>
    <row r="293" spans="1:34" ht="18.75" thickBot="1" x14ac:dyDescent="0.25">
      <c r="A293" s="24">
        <f>'حضور وانصراف'!D296</f>
        <v>281</v>
      </c>
      <c r="B293" s="24">
        <f>'حضور وانصراف'!E296</f>
        <v>0</v>
      </c>
      <c r="C293" s="24">
        <f>'حضور وانصراف'!F296</f>
        <v>0</v>
      </c>
      <c r="D293" s="24" t="str">
        <f>'حضور وانصراف'!G296</f>
        <v>عامل انتاج</v>
      </c>
      <c r="E293" s="24">
        <f>COUNTIF('حضور وانصراف'!H296:AL296,"ح")+COUNTIF('حضور وانصراف'!H296:AL296,"&lt;0")+COUNTIF('حضور وانصراف'!H296:AL296,"&gt;0")</f>
        <v>0</v>
      </c>
      <c r="F293" s="88">
        <f t="shared" si="24"/>
        <v>-28</v>
      </c>
      <c r="G293" s="25">
        <f>COUNTIF('حضور وانصراف'!H296:AL296,"غ ب")</f>
        <v>0</v>
      </c>
      <c r="H293" s="25">
        <f>COUNTIF('حضور وانصراف'!H296:AL296,"إعتيادى")</f>
        <v>0</v>
      </c>
      <c r="I293" s="25">
        <f>COUNTIF('حضور وانصراف'!I296:AQ296,"1/2إعتيادى")</f>
        <v>0</v>
      </c>
      <c r="J293" s="25">
        <f>COUNTIF('حضور وانصراف'!H296:AL296,"عارضه")</f>
        <v>0</v>
      </c>
      <c r="K293" s="25">
        <f>COUNTIF('حضور وانصراف'!I296:AQ296,"1/2عارضه")</f>
        <v>0</v>
      </c>
      <c r="L293" s="25">
        <f>COUNTIF('حضور وانصراف'!H296:AL296,"بدون اجر")</f>
        <v>0</v>
      </c>
      <c r="M293" s="25">
        <f>COUNTIF('حضور وانصراف'!H296:AL296,"1/2بدون")</f>
        <v>0</v>
      </c>
      <c r="N293" s="25">
        <f>COUNTIF('حضور وانصراف'!H296:AL296,"إذن 1")</f>
        <v>0</v>
      </c>
      <c r="O293" s="25">
        <f>COUNTIF('حضور وانصراف'!H296:AL296,"إذن 2")</f>
        <v>0</v>
      </c>
      <c r="P293" s="25">
        <f>COUNTIF('حضور وانصراف'!H296:AL296,"م")</f>
        <v>0</v>
      </c>
      <c r="Q293" s="25">
        <f>COUNTIF('حضور وانصراف'!H296:AL296,"مرضى")</f>
        <v>0</v>
      </c>
      <c r="R293" s="25">
        <f t="shared" si="25"/>
        <v>0</v>
      </c>
      <c r="S293" s="25">
        <f>COUNTIF('حضور وانصراف'!H296:AL296,"&gt;0")</f>
        <v>0</v>
      </c>
      <c r="T293" s="25">
        <f>SUMIF('حضور وانصراف'!H296:AL296,"&gt;0")</f>
        <v>0</v>
      </c>
      <c r="U293" s="26">
        <f t="shared" si="26"/>
        <v>0</v>
      </c>
      <c r="V293" s="25">
        <f>COUNTIF('حضور وانصراف'!H296:AL296,"&lt;0")</f>
        <v>0</v>
      </c>
      <c r="W293" s="25">
        <f>-SUMIF('حضور وانصراف'!H296:AL296,"&lt;0")</f>
        <v>0</v>
      </c>
      <c r="X293" s="26">
        <f t="shared" si="27"/>
        <v>0</v>
      </c>
      <c r="Y293" s="88">
        <f t="shared" si="28"/>
        <v>-28</v>
      </c>
      <c r="Z293" s="27">
        <f>'حضور وانصراف'!AP296</f>
        <v>0</v>
      </c>
      <c r="AA293" s="27">
        <f>'حضور وانصراف'!AO296</f>
        <v>0</v>
      </c>
      <c r="AB293" s="27">
        <f>'حضور وانصراف'!AQ296</f>
        <v>0</v>
      </c>
      <c r="AC293" s="27">
        <f>'حضور وانصراف'!AR296</f>
        <v>0</v>
      </c>
      <c r="AD293" s="28">
        <f t="shared" si="29"/>
        <v>0</v>
      </c>
      <c r="AE293" s="27">
        <f>'حضور وانصراف'!AW296</f>
        <v>0</v>
      </c>
      <c r="AF293" s="27">
        <f>'حضور وانصراف'!AX296</f>
        <v>0</v>
      </c>
      <c r="AG293" s="27">
        <f>'حضور وانصراف'!AS296</f>
        <v>0</v>
      </c>
      <c r="AH293" s="27">
        <f>'حضور وانصراف'!AT296</f>
        <v>0</v>
      </c>
    </row>
    <row r="294" spans="1:34" ht="18.75" thickBot="1" x14ac:dyDescent="0.25">
      <c r="A294" s="24">
        <f>'حضور وانصراف'!D297</f>
        <v>282</v>
      </c>
      <c r="B294" s="24">
        <f>'حضور وانصراف'!E297</f>
        <v>0</v>
      </c>
      <c r="C294" s="24">
        <f>'حضور وانصراف'!F297</f>
        <v>0</v>
      </c>
      <c r="D294" s="24" t="str">
        <f>'حضور وانصراف'!G297</f>
        <v>عامل انتاج</v>
      </c>
      <c r="E294" s="24">
        <f>COUNTIF('حضور وانصراف'!H297:AL297,"ح")+COUNTIF('حضور وانصراف'!H297:AL297,"&lt;0")+COUNTIF('حضور وانصراف'!H297:AL297,"&gt;0")</f>
        <v>0</v>
      </c>
      <c r="F294" s="88">
        <f t="shared" si="24"/>
        <v>-28</v>
      </c>
      <c r="G294" s="25">
        <f>COUNTIF('حضور وانصراف'!H297:AL297,"غ ب")</f>
        <v>0</v>
      </c>
      <c r="H294" s="25">
        <f>COUNTIF('حضور وانصراف'!H297:AL297,"إعتيادى")</f>
        <v>0</v>
      </c>
      <c r="I294" s="25">
        <f>COUNTIF('حضور وانصراف'!I297:AQ297,"1/2إعتيادى")</f>
        <v>0</v>
      </c>
      <c r="J294" s="25">
        <f>COUNTIF('حضور وانصراف'!H297:AL297,"عارضه")</f>
        <v>0</v>
      </c>
      <c r="K294" s="25">
        <f>COUNTIF('حضور وانصراف'!I297:AQ297,"1/2عارضه")</f>
        <v>0</v>
      </c>
      <c r="L294" s="25">
        <f>COUNTIF('حضور وانصراف'!H297:AL297,"بدون اجر")</f>
        <v>0</v>
      </c>
      <c r="M294" s="25">
        <f>COUNTIF('حضور وانصراف'!H297:AL297,"1/2بدون")</f>
        <v>0</v>
      </c>
      <c r="N294" s="25">
        <f>COUNTIF('حضور وانصراف'!H297:AL297,"إذن 1")</f>
        <v>0</v>
      </c>
      <c r="O294" s="25">
        <f>COUNTIF('حضور وانصراف'!H297:AL297,"إذن 2")</f>
        <v>0</v>
      </c>
      <c r="P294" s="25">
        <f>COUNTIF('حضور وانصراف'!H297:AL297,"م")</f>
        <v>0</v>
      </c>
      <c r="Q294" s="25">
        <f>COUNTIF('حضور وانصراف'!H297:AL297,"مرضى")</f>
        <v>0</v>
      </c>
      <c r="R294" s="25">
        <f t="shared" si="25"/>
        <v>0</v>
      </c>
      <c r="S294" s="25">
        <f>COUNTIF('حضور وانصراف'!H297:AL297,"&gt;0")</f>
        <v>0</v>
      </c>
      <c r="T294" s="25">
        <f>SUMIF('حضور وانصراف'!H297:AL297,"&gt;0")</f>
        <v>0</v>
      </c>
      <c r="U294" s="26">
        <f t="shared" si="26"/>
        <v>0</v>
      </c>
      <c r="V294" s="25">
        <f>COUNTIF('حضور وانصراف'!H297:AL297,"&lt;0")</f>
        <v>0</v>
      </c>
      <c r="W294" s="25">
        <f>-SUMIF('حضور وانصراف'!H297:AL297,"&lt;0")</f>
        <v>0</v>
      </c>
      <c r="X294" s="26">
        <f t="shared" si="27"/>
        <v>0</v>
      </c>
      <c r="Y294" s="88">
        <f t="shared" si="28"/>
        <v>-28</v>
      </c>
      <c r="Z294" s="27">
        <f>'حضور وانصراف'!AP297</f>
        <v>0</v>
      </c>
      <c r="AA294" s="27">
        <f>'حضور وانصراف'!AO297</f>
        <v>0</v>
      </c>
      <c r="AB294" s="27">
        <f>'حضور وانصراف'!AQ297</f>
        <v>0</v>
      </c>
      <c r="AC294" s="27">
        <f>'حضور وانصراف'!AR297</f>
        <v>0</v>
      </c>
      <c r="AD294" s="28">
        <f t="shared" si="29"/>
        <v>0</v>
      </c>
      <c r="AE294" s="27">
        <f>'حضور وانصراف'!AW297</f>
        <v>0</v>
      </c>
      <c r="AF294" s="27">
        <f>'حضور وانصراف'!AX297</f>
        <v>0</v>
      </c>
      <c r="AG294" s="27">
        <f>'حضور وانصراف'!AS297</f>
        <v>0</v>
      </c>
      <c r="AH294" s="27">
        <f>'حضور وانصراف'!AT297</f>
        <v>0</v>
      </c>
    </row>
    <row r="295" spans="1:34" ht="18.75" thickBot="1" x14ac:dyDescent="0.25">
      <c r="A295" s="24">
        <f>'حضور وانصراف'!D298</f>
        <v>283</v>
      </c>
      <c r="B295" s="24">
        <f>'حضور وانصراف'!E298</f>
        <v>0</v>
      </c>
      <c r="C295" s="24">
        <f>'حضور وانصراف'!F298</f>
        <v>0</v>
      </c>
      <c r="D295" s="24" t="str">
        <f>'حضور وانصراف'!G298</f>
        <v>عامل انتاج</v>
      </c>
      <c r="E295" s="24">
        <f>COUNTIF('حضور وانصراف'!H298:AL298,"ح")+COUNTIF('حضور وانصراف'!H298:AL298,"&lt;0")+COUNTIF('حضور وانصراف'!H298:AL298,"&gt;0")</f>
        <v>0</v>
      </c>
      <c r="F295" s="88">
        <f t="shared" si="24"/>
        <v>-28</v>
      </c>
      <c r="G295" s="25">
        <f>COUNTIF('حضور وانصراف'!H298:AL298,"غ ب")</f>
        <v>0</v>
      </c>
      <c r="H295" s="25">
        <f>COUNTIF('حضور وانصراف'!H298:AL298,"إعتيادى")</f>
        <v>0</v>
      </c>
      <c r="I295" s="25">
        <f>COUNTIF('حضور وانصراف'!I298:AQ298,"1/2إعتيادى")</f>
        <v>0</v>
      </c>
      <c r="J295" s="25">
        <f>COUNTIF('حضور وانصراف'!H298:AL298,"عارضه")</f>
        <v>0</v>
      </c>
      <c r="K295" s="25">
        <f>COUNTIF('حضور وانصراف'!I298:AQ298,"1/2عارضه")</f>
        <v>0</v>
      </c>
      <c r="L295" s="25">
        <f>COUNTIF('حضور وانصراف'!H298:AL298,"بدون اجر")</f>
        <v>0</v>
      </c>
      <c r="M295" s="25">
        <f>COUNTIF('حضور وانصراف'!H298:AL298,"1/2بدون")</f>
        <v>0</v>
      </c>
      <c r="N295" s="25">
        <f>COUNTIF('حضور وانصراف'!H298:AL298,"إذن 1")</f>
        <v>0</v>
      </c>
      <c r="O295" s="25">
        <f>COUNTIF('حضور وانصراف'!H298:AL298,"إذن 2")</f>
        <v>0</v>
      </c>
      <c r="P295" s="25">
        <f>COUNTIF('حضور وانصراف'!H298:AL298,"م")</f>
        <v>0</v>
      </c>
      <c r="Q295" s="25">
        <f>COUNTIF('حضور وانصراف'!H298:AL298,"مرضى")</f>
        <v>0</v>
      </c>
      <c r="R295" s="25">
        <f t="shared" si="25"/>
        <v>0</v>
      </c>
      <c r="S295" s="25">
        <f>COUNTIF('حضور وانصراف'!H298:AL298,"&gt;0")</f>
        <v>0</v>
      </c>
      <c r="T295" s="25">
        <f>SUMIF('حضور وانصراف'!H298:AL298,"&gt;0")</f>
        <v>0</v>
      </c>
      <c r="U295" s="26">
        <f t="shared" si="26"/>
        <v>0</v>
      </c>
      <c r="V295" s="25">
        <f>COUNTIF('حضور وانصراف'!H298:AL298,"&lt;0")</f>
        <v>0</v>
      </c>
      <c r="W295" s="25">
        <f>-SUMIF('حضور وانصراف'!H298:AL298,"&lt;0")</f>
        <v>0</v>
      </c>
      <c r="X295" s="26">
        <f t="shared" si="27"/>
        <v>0</v>
      </c>
      <c r="Y295" s="88">
        <f t="shared" si="28"/>
        <v>-28</v>
      </c>
      <c r="Z295" s="27">
        <f>'حضور وانصراف'!AP298</f>
        <v>0</v>
      </c>
      <c r="AA295" s="27">
        <f>'حضور وانصراف'!AO298</f>
        <v>0</v>
      </c>
      <c r="AB295" s="27">
        <f>'حضور وانصراف'!AQ298</f>
        <v>0</v>
      </c>
      <c r="AC295" s="27">
        <f>'حضور وانصراف'!AR298</f>
        <v>0</v>
      </c>
      <c r="AD295" s="28">
        <f t="shared" si="29"/>
        <v>0</v>
      </c>
      <c r="AE295" s="27">
        <f>'حضور وانصراف'!AW298</f>
        <v>0</v>
      </c>
      <c r="AF295" s="27">
        <f>'حضور وانصراف'!AX298</f>
        <v>0</v>
      </c>
      <c r="AG295" s="27">
        <f>'حضور وانصراف'!AS298</f>
        <v>0</v>
      </c>
      <c r="AH295" s="27">
        <f>'حضور وانصراف'!AT298</f>
        <v>0</v>
      </c>
    </row>
    <row r="296" spans="1:34" ht="18.75" thickBot="1" x14ac:dyDescent="0.25">
      <c r="A296" s="24">
        <f>'حضور وانصراف'!D299</f>
        <v>284</v>
      </c>
      <c r="B296" s="24">
        <f>'حضور وانصراف'!E299</f>
        <v>0</v>
      </c>
      <c r="C296" s="24">
        <f>'حضور وانصراف'!F299</f>
        <v>0</v>
      </c>
      <c r="D296" s="24" t="str">
        <f>'حضور وانصراف'!G299</f>
        <v>عامل انتاج</v>
      </c>
      <c r="E296" s="24">
        <f>COUNTIF('حضور وانصراف'!H299:AL299,"ح")+COUNTIF('حضور وانصراف'!H299:AL299,"&lt;0")+COUNTIF('حضور وانصراف'!H299:AL299,"&gt;0")</f>
        <v>0</v>
      </c>
      <c r="F296" s="88">
        <f t="shared" si="24"/>
        <v>-28</v>
      </c>
      <c r="G296" s="25">
        <f>COUNTIF('حضور وانصراف'!H299:AL299,"غ ب")</f>
        <v>0</v>
      </c>
      <c r="H296" s="25">
        <f>COUNTIF('حضور وانصراف'!H299:AL299,"إعتيادى")</f>
        <v>0</v>
      </c>
      <c r="I296" s="25">
        <f>COUNTIF('حضور وانصراف'!I299:AQ299,"1/2إعتيادى")</f>
        <v>0</v>
      </c>
      <c r="J296" s="25">
        <f>COUNTIF('حضور وانصراف'!H299:AL299,"عارضه")</f>
        <v>0</v>
      </c>
      <c r="K296" s="25">
        <f>COUNTIF('حضور وانصراف'!I299:AQ299,"1/2عارضه")</f>
        <v>0</v>
      </c>
      <c r="L296" s="25">
        <f>COUNTIF('حضور وانصراف'!H299:AL299,"بدون اجر")</f>
        <v>0</v>
      </c>
      <c r="M296" s="25">
        <f>COUNTIF('حضور وانصراف'!H299:AL299,"1/2بدون")</f>
        <v>0</v>
      </c>
      <c r="N296" s="25">
        <f>COUNTIF('حضور وانصراف'!H299:AL299,"إذن 1")</f>
        <v>0</v>
      </c>
      <c r="O296" s="25">
        <f>COUNTIF('حضور وانصراف'!H299:AL299,"إذن 2")</f>
        <v>0</v>
      </c>
      <c r="P296" s="25">
        <f>COUNTIF('حضور وانصراف'!H299:AL299,"م")</f>
        <v>0</v>
      </c>
      <c r="Q296" s="25">
        <f>COUNTIF('حضور وانصراف'!H299:AL299,"مرضى")</f>
        <v>0</v>
      </c>
      <c r="R296" s="25">
        <f t="shared" si="25"/>
        <v>0</v>
      </c>
      <c r="S296" s="25">
        <f>COUNTIF('حضور وانصراف'!H299:AL299,"&gt;0")</f>
        <v>0</v>
      </c>
      <c r="T296" s="25">
        <f>SUMIF('حضور وانصراف'!H299:AL299,"&gt;0")</f>
        <v>0</v>
      </c>
      <c r="U296" s="26">
        <f t="shared" si="26"/>
        <v>0</v>
      </c>
      <c r="V296" s="25">
        <f>COUNTIF('حضور وانصراف'!H299:AL299,"&lt;0")</f>
        <v>0</v>
      </c>
      <c r="W296" s="25">
        <f>-SUMIF('حضور وانصراف'!H299:AL299,"&lt;0")</f>
        <v>0</v>
      </c>
      <c r="X296" s="26">
        <f t="shared" si="27"/>
        <v>0</v>
      </c>
      <c r="Y296" s="88">
        <f t="shared" si="28"/>
        <v>-28</v>
      </c>
      <c r="Z296" s="27">
        <f>'حضور وانصراف'!AP299</f>
        <v>0</v>
      </c>
      <c r="AA296" s="27">
        <f>'حضور وانصراف'!AO299</f>
        <v>0</v>
      </c>
      <c r="AB296" s="27">
        <f>'حضور وانصراف'!AQ299</f>
        <v>0</v>
      </c>
      <c r="AC296" s="27">
        <f>'حضور وانصراف'!AR299</f>
        <v>0</v>
      </c>
      <c r="AD296" s="28">
        <f t="shared" si="29"/>
        <v>0</v>
      </c>
      <c r="AE296" s="27">
        <f>'حضور وانصراف'!AW299</f>
        <v>0</v>
      </c>
      <c r="AF296" s="27">
        <f>'حضور وانصراف'!AX299</f>
        <v>0</v>
      </c>
      <c r="AG296" s="27">
        <f>'حضور وانصراف'!AS299</f>
        <v>0</v>
      </c>
      <c r="AH296" s="27">
        <f>'حضور وانصراف'!AT299</f>
        <v>0</v>
      </c>
    </row>
    <row r="297" spans="1:34" ht="18.75" thickBot="1" x14ac:dyDescent="0.25">
      <c r="A297" s="24">
        <f>'حضور وانصراف'!D300</f>
        <v>285</v>
      </c>
      <c r="B297" s="24">
        <f>'حضور وانصراف'!E300</f>
        <v>0</v>
      </c>
      <c r="C297" s="24">
        <f>'حضور وانصراف'!F300</f>
        <v>0</v>
      </c>
      <c r="D297" s="24" t="str">
        <f>'حضور وانصراف'!G300</f>
        <v>عامل انتاج</v>
      </c>
      <c r="E297" s="24">
        <f>COUNTIF('حضور وانصراف'!H300:AL300,"ح")+COUNTIF('حضور وانصراف'!H300:AL300,"&lt;0")+COUNTIF('حضور وانصراف'!H300:AL300,"&gt;0")</f>
        <v>0</v>
      </c>
      <c r="F297" s="88">
        <f t="shared" si="24"/>
        <v>-28</v>
      </c>
      <c r="G297" s="25">
        <f>COUNTIF('حضور وانصراف'!H300:AL300,"غ ب")</f>
        <v>0</v>
      </c>
      <c r="H297" s="25">
        <f>COUNTIF('حضور وانصراف'!H300:AL300,"إعتيادى")</f>
        <v>0</v>
      </c>
      <c r="I297" s="25">
        <f>COUNTIF('حضور وانصراف'!I300:AQ300,"1/2إعتيادى")</f>
        <v>0</v>
      </c>
      <c r="J297" s="25">
        <f>COUNTIF('حضور وانصراف'!H300:AL300,"عارضه")</f>
        <v>0</v>
      </c>
      <c r="K297" s="25">
        <f>COUNTIF('حضور وانصراف'!I300:AQ300,"1/2عارضه")</f>
        <v>0</v>
      </c>
      <c r="L297" s="25">
        <f>COUNTIF('حضور وانصراف'!H300:AL300,"بدون اجر")</f>
        <v>0</v>
      </c>
      <c r="M297" s="25">
        <f>COUNTIF('حضور وانصراف'!H300:AL300,"1/2بدون")</f>
        <v>0</v>
      </c>
      <c r="N297" s="25">
        <f>COUNTIF('حضور وانصراف'!H300:AL300,"إذن 1")</f>
        <v>0</v>
      </c>
      <c r="O297" s="25">
        <f>COUNTIF('حضور وانصراف'!H300:AL300,"إذن 2")</f>
        <v>0</v>
      </c>
      <c r="P297" s="25">
        <f>COUNTIF('حضور وانصراف'!H300:AL300,"م")</f>
        <v>0</v>
      </c>
      <c r="Q297" s="25">
        <f>COUNTIF('حضور وانصراف'!H300:AL300,"مرضى")</f>
        <v>0</v>
      </c>
      <c r="R297" s="25">
        <f t="shared" si="25"/>
        <v>0</v>
      </c>
      <c r="S297" s="25">
        <f>COUNTIF('حضور وانصراف'!H300:AL300,"&gt;0")</f>
        <v>0</v>
      </c>
      <c r="T297" s="25">
        <f>SUMIF('حضور وانصراف'!H300:AL300,"&gt;0")</f>
        <v>0</v>
      </c>
      <c r="U297" s="26">
        <f t="shared" si="26"/>
        <v>0</v>
      </c>
      <c r="V297" s="25">
        <f>COUNTIF('حضور وانصراف'!H300:AL300,"&lt;0")</f>
        <v>0</v>
      </c>
      <c r="W297" s="25">
        <f>-SUMIF('حضور وانصراف'!H300:AL300,"&lt;0")</f>
        <v>0</v>
      </c>
      <c r="X297" s="26">
        <f t="shared" si="27"/>
        <v>0</v>
      </c>
      <c r="Y297" s="88">
        <f t="shared" si="28"/>
        <v>-28</v>
      </c>
      <c r="Z297" s="27">
        <f>'حضور وانصراف'!AP300</f>
        <v>0</v>
      </c>
      <c r="AA297" s="27">
        <f>'حضور وانصراف'!AO300</f>
        <v>0</v>
      </c>
      <c r="AB297" s="27">
        <f>'حضور وانصراف'!AQ300</f>
        <v>0</v>
      </c>
      <c r="AC297" s="27">
        <f>'حضور وانصراف'!AR300</f>
        <v>0</v>
      </c>
      <c r="AD297" s="28">
        <f t="shared" si="29"/>
        <v>0</v>
      </c>
      <c r="AE297" s="27">
        <f>'حضور وانصراف'!AW300</f>
        <v>0</v>
      </c>
      <c r="AF297" s="27">
        <f>'حضور وانصراف'!AX300</f>
        <v>0</v>
      </c>
      <c r="AG297" s="27">
        <f>'حضور وانصراف'!AS300</f>
        <v>0</v>
      </c>
      <c r="AH297" s="27">
        <f>'حضور وانصراف'!AT300</f>
        <v>0</v>
      </c>
    </row>
    <row r="298" spans="1:34" ht="18.75" thickBot="1" x14ac:dyDescent="0.25">
      <c r="A298" s="24">
        <f>'حضور وانصراف'!D301</f>
        <v>286</v>
      </c>
      <c r="B298" s="24">
        <f>'حضور وانصراف'!E301</f>
        <v>0</v>
      </c>
      <c r="C298" s="24">
        <f>'حضور وانصراف'!F301</f>
        <v>0</v>
      </c>
      <c r="D298" s="24" t="str">
        <f>'حضور وانصراف'!G301</f>
        <v>عامل انتاج</v>
      </c>
      <c r="E298" s="24">
        <f>COUNTIF('حضور وانصراف'!H301:AL301,"ح")+COUNTIF('حضور وانصراف'!H301:AL301,"&lt;0")+COUNTIF('حضور وانصراف'!H301:AL301,"&gt;0")</f>
        <v>0</v>
      </c>
      <c r="F298" s="88">
        <f t="shared" si="24"/>
        <v>-28</v>
      </c>
      <c r="G298" s="25">
        <f>COUNTIF('حضور وانصراف'!H301:AL301,"غ ب")</f>
        <v>0</v>
      </c>
      <c r="H298" s="25">
        <f>COUNTIF('حضور وانصراف'!H301:AL301,"إعتيادى")</f>
        <v>0</v>
      </c>
      <c r="I298" s="25">
        <f>COUNTIF('حضور وانصراف'!I301:AQ301,"1/2إعتيادى")</f>
        <v>0</v>
      </c>
      <c r="J298" s="25">
        <f>COUNTIF('حضور وانصراف'!H301:AL301,"عارضه")</f>
        <v>0</v>
      </c>
      <c r="K298" s="25">
        <f>COUNTIF('حضور وانصراف'!I301:AQ301,"1/2عارضه")</f>
        <v>0</v>
      </c>
      <c r="L298" s="25">
        <f>COUNTIF('حضور وانصراف'!H301:AL301,"بدون اجر")</f>
        <v>0</v>
      </c>
      <c r="M298" s="25">
        <f>COUNTIF('حضور وانصراف'!H301:AL301,"1/2بدون")</f>
        <v>0</v>
      </c>
      <c r="N298" s="25">
        <f>COUNTIF('حضور وانصراف'!H301:AL301,"إذن 1")</f>
        <v>0</v>
      </c>
      <c r="O298" s="25">
        <f>COUNTIF('حضور وانصراف'!H301:AL301,"إذن 2")</f>
        <v>0</v>
      </c>
      <c r="P298" s="25">
        <f>COUNTIF('حضور وانصراف'!H301:AL301,"م")</f>
        <v>0</v>
      </c>
      <c r="Q298" s="25">
        <f>COUNTIF('حضور وانصراف'!H301:AL301,"مرضى")</f>
        <v>0</v>
      </c>
      <c r="R298" s="25">
        <f t="shared" si="25"/>
        <v>0</v>
      </c>
      <c r="S298" s="25">
        <f>COUNTIF('حضور وانصراف'!H301:AL301,"&gt;0")</f>
        <v>0</v>
      </c>
      <c r="T298" s="25">
        <f>SUMIF('حضور وانصراف'!H301:AL301,"&gt;0")</f>
        <v>0</v>
      </c>
      <c r="U298" s="26">
        <f t="shared" si="26"/>
        <v>0</v>
      </c>
      <c r="V298" s="25">
        <f>COUNTIF('حضور وانصراف'!H301:AL301,"&lt;0")</f>
        <v>0</v>
      </c>
      <c r="W298" s="25">
        <f>-SUMIF('حضور وانصراف'!H301:AL301,"&lt;0")</f>
        <v>0</v>
      </c>
      <c r="X298" s="26">
        <f t="shared" si="27"/>
        <v>0</v>
      </c>
      <c r="Y298" s="88">
        <f t="shared" si="28"/>
        <v>-28</v>
      </c>
      <c r="Z298" s="27">
        <f>'حضور وانصراف'!AP301</f>
        <v>0</v>
      </c>
      <c r="AA298" s="27">
        <f>'حضور وانصراف'!AO301</f>
        <v>0</v>
      </c>
      <c r="AB298" s="27">
        <f>'حضور وانصراف'!AQ301</f>
        <v>0</v>
      </c>
      <c r="AC298" s="27">
        <f>'حضور وانصراف'!AR301</f>
        <v>0</v>
      </c>
      <c r="AD298" s="28">
        <f t="shared" si="29"/>
        <v>0</v>
      </c>
      <c r="AE298" s="27">
        <f>'حضور وانصراف'!AW301</f>
        <v>0</v>
      </c>
      <c r="AF298" s="27">
        <f>'حضور وانصراف'!AX301</f>
        <v>0</v>
      </c>
      <c r="AG298" s="27">
        <f>'حضور وانصراف'!AS301</f>
        <v>0</v>
      </c>
      <c r="AH298" s="27">
        <f>'حضور وانصراف'!AT301</f>
        <v>0</v>
      </c>
    </row>
    <row r="299" spans="1:34" ht="18.75" thickBot="1" x14ac:dyDescent="0.25">
      <c r="A299" s="24">
        <f>'حضور وانصراف'!D302</f>
        <v>287</v>
      </c>
      <c r="B299" s="24">
        <f>'حضور وانصراف'!E302</f>
        <v>0</v>
      </c>
      <c r="C299" s="24">
        <f>'حضور وانصراف'!F302</f>
        <v>0</v>
      </c>
      <c r="D299" s="24" t="str">
        <f>'حضور وانصراف'!G302</f>
        <v>عامل انتاج</v>
      </c>
      <c r="E299" s="24">
        <f>COUNTIF('حضور وانصراف'!H302:AL302,"ح")+COUNTIF('حضور وانصراف'!H302:AL302,"&lt;0")+COUNTIF('حضور وانصراف'!H302:AL302,"&gt;0")</f>
        <v>0</v>
      </c>
      <c r="F299" s="88">
        <f t="shared" si="24"/>
        <v>-28</v>
      </c>
      <c r="G299" s="25">
        <f>COUNTIF('حضور وانصراف'!H302:AL302,"غ ب")</f>
        <v>0</v>
      </c>
      <c r="H299" s="25">
        <f>COUNTIF('حضور وانصراف'!H302:AL302,"إعتيادى")</f>
        <v>0</v>
      </c>
      <c r="I299" s="25">
        <f>COUNTIF('حضور وانصراف'!I302:AQ302,"1/2إعتيادى")</f>
        <v>0</v>
      </c>
      <c r="J299" s="25">
        <f>COUNTIF('حضور وانصراف'!H302:AL302,"عارضه")</f>
        <v>0</v>
      </c>
      <c r="K299" s="25">
        <f>COUNTIF('حضور وانصراف'!I302:AQ302,"1/2عارضه")</f>
        <v>0</v>
      </c>
      <c r="L299" s="25">
        <f>COUNTIF('حضور وانصراف'!H302:AL302,"بدون اجر")</f>
        <v>0</v>
      </c>
      <c r="M299" s="25">
        <f>COUNTIF('حضور وانصراف'!H302:AL302,"1/2بدون")</f>
        <v>0</v>
      </c>
      <c r="N299" s="25">
        <f>COUNTIF('حضور وانصراف'!H302:AL302,"إذن 1")</f>
        <v>0</v>
      </c>
      <c r="O299" s="25">
        <f>COUNTIF('حضور وانصراف'!H302:AL302,"إذن 2")</f>
        <v>0</v>
      </c>
      <c r="P299" s="25">
        <f>COUNTIF('حضور وانصراف'!H302:AL302,"م")</f>
        <v>0</v>
      </c>
      <c r="Q299" s="25">
        <f>COUNTIF('حضور وانصراف'!H302:AL302,"مرضى")</f>
        <v>0</v>
      </c>
      <c r="R299" s="25">
        <f t="shared" si="25"/>
        <v>0</v>
      </c>
      <c r="S299" s="25">
        <f>COUNTIF('حضور وانصراف'!H302:AL302,"&gt;0")</f>
        <v>0</v>
      </c>
      <c r="T299" s="25">
        <f>SUMIF('حضور وانصراف'!H302:AL302,"&gt;0")</f>
        <v>0</v>
      </c>
      <c r="U299" s="26">
        <f t="shared" si="26"/>
        <v>0</v>
      </c>
      <c r="V299" s="25">
        <f>COUNTIF('حضور وانصراف'!H302:AL302,"&lt;0")</f>
        <v>0</v>
      </c>
      <c r="W299" s="25">
        <f>-SUMIF('حضور وانصراف'!H302:AL302,"&lt;0")</f>
        <v>0</v>
      </c>
      <c r="X299" s="26">
        <f t="shared" si="27"/>
        <v>0</v>
      </c>
      <c r="Y299" s="88">
        <f t="shared" si="28"/>
        <v>-28</v>
      </c>
      <c r="Z299" s="27">
        <f>'حضور وانصراف'!AP302</f>
        <v>0</v>
      </c>
      <c r="AA299" s="27">
        <f>'حضور وانصراف'!AO302</f>
        <v>0</v>
      </c>
      <c r="AB299" s="27">
        <f>'حضور وانصراف'!AQ302</f>
        <v>0</v>
      </c>
      <c r="AC299" s="27">
        <f>'حضور وانصراف'!AR302</f>
        <v>0</v>
      </c>
      <c r="AD299" s="28">
        <f t="shared" si="29"/>
        <v>0</v>
      </c>
      <c r="AE299" s="27">
        <f>'حضور وانصراف'!AW302</f>
        <v>0</v>
      </c>
      <c r="AF299" s="27">
        <f>'حضور وانصراف'!AX302</f>
        <v>0</v>
      </c>
      <c r="AG299" s="27">
        <f>'حضور وانصراف'!AS302</f>
        <v>0</v>
      </c>
      <c r="AH299" s="27">
        <f>'حضور وانصراف'!AT302</f>
        <v>0</v>
      </c>
    </row>
    <row r="300" spans="1:34" ht="18.75" thickBot="1" x14ac:dyDescent="0.25">
      <c r="A300" s="24">
        <f>'حضور وانصراف'!D303</f>
        <v>288</v>
      </c>
      <c r="B300" s="24">
        <f>'حضور وانصراف'!E303</f>
        <v>0</v>
      </c>
      <c r="C300" s="24">
        <f>'حضور وانصراف'!F303</f>
        <v>0</v>
      </c>
      <c r="D300" s="24" t="str">
        <f>'حضور وانصراف'!G303</f>
        <v>عامل انتاج</v>
      </c>
      <c r="E300" s="24">
        <f>COUNTIF('حضور وانصراف'!H303:AL303,"ح")+COUNTIF('حضور وانصراف'!H303:AL303,"&lt;0")+COUNTIF('حضور وانصراف'!H303:AL303,"&gt;0")</f>
        <v>0</v>
      </c>
      <c r="F300" s="88">
        <f t="shared" si="24"/>
        <v>-28</v>
      </c>
      <c r="G300" s="25">
        <f>COUNTIF('حضور وانصراف'!H303:AL303,"غ ب")</f>
        <v>0</v>
      </c>
      <c r="H300" s="25">
        <f>COUNTIF('حضور وانصراف'!H303:AL303,"إعتيادى")</f>
        <v>0</v>
      </c>
      <c r="I300" s="25">
        <f>COUNTIF('حضور وانصراف'!I303:AQ303,"1/2إعتيادى")</f>
        <v>0</v>
      </c>
      <c r="J300" s="25">
        <f>COUNTIF('حضور وانصراف'!H303:AL303,"عارضه")</f>
        <v>0</v>
      </c>
      <c r="K300" s="25">
        <f>COUNTIF('حضور وانصراف'!I303:AQ303,"1/2عارضه")</f>
        <v>0</v>
      </c>
      <c r="L300" s="25">
        <f>COUNTIF('حضور وانصراف'!H303:AL303,"بدون اجر")</f>
        <v>0</v>
      </c>
      <c r="M300" s="25">
        <f>COUNTIF('حضور وانصراف'!H303:AL303,"1/2بدون")</f>
        <v>0</v>
      </c>
      <c r="N300" s="25">
        <f>COUNTIF('حضور وانصراف'!H303:AL303,"إذن 1")</f>
        <v>0</v>
      </c>
      <c r="O300" s="25">
        <f>COUNTIF('حضور وانصراف'!H303:AL303,"إذن 2")</f>
        <v>0</v>
      </c>
      <c r="P300" s="25">
        <f>COUNTIF('حضور وانصراف'!H303:AL303,"م")</f>
        <v>0</v>
      </c>
      <c r="Q300" s="25">
        <f>COUNTIF('حضور وانصراف'!H303:AL303,"مرضى")</f>
        <v>0</v>
      </c>
      <c r="R300" s="25">
        <f t="shared" si="25"/>
        <v>0</v>
      </c>
      <c r="S300" s="25">
        <f>COUNTIF('حضور وانصراف'!H303:AL303,"&gt;0")</f>
        <v>0</v>
      </c>
      <c r="T300" s="25">
        <f>SUMIF('حضور وانصراف'!H303:AL303,"&gt;0")</f>
        <v>0</v>
      </c>
      <c r="U300" s="26">
        <f t="shared" si="26"/>
        <v>0</v>
      </c>
      <c r="V300" s="25">
        <f>COUNTIF('حضور وانصراف'!H303:AL303,"&lt;0")</f>
        <v>0</v>
      </c>
      <c r="W300" s="25">
        <f>-SUMIF('حضور وانصراف'!H303:AL303,"&lt;0")</f>
        <v>0</v>
      </c>
      <c r="X300" s="26">
        <f t="shared" si="27"/>
        <v>0</v>
      </c>
      <c r="Y300" s="88">
        <f t="shared" si="28"/>
        <v>-28</v>
      </c>
      <c r="Z300" s="27">
        <f>'حضور وانصراف'!AP303</f>
        <v>0</v>
      </c>
      <c r="AA300" s="27">
        <f>'حضور وانصراف'!AO303</f>
        <v>0</v>
      </c>
      <c r="AB300" s="27">
        <f>'حضور وانصراف'!AQ303</f>
        <v>0</v>
      </c>
      <c r="AC300" s="27">
        <f>'حضور وانصراف'!AR303</f>
        <v>0</v>
      </c>
      <c r="AD300" s="28">
        <f t="shared" si="29"/>
        <v>0</v>
      </c>
      <c r="AE300" s="27">
        <f>'حضور وانصراف'!AW303</f>
        <v>0</v>
      </c>
      <c r="AF300" s="27">
        <f>'حضور وانصراف'!AX303</f>
        <v>0</v>
      </c>
      <c r="AG300" s="27">
        <f>'حضور وانصراف'!AS303</f>
        <v>0</v>
      </c>
      <c r="AH300" s="27">
        <f>'حضور وانصراف'!AT303</f>
        <v>0</v>
      </c>
    </row>
    <row r="301" spans="1:34" ht="18.75" thickBot="1" x14ac:dyDescent="0.25">
      <c r="A301" s="24">
        <f>'حضور وانصراف'!D304</f>
        <v>289</v>
      </c>
      <c r="B301" s="24">
        <f>'حضور وانصراف'!E304</f>
        <v>0</v>
      </c>
      <c r="C301" s="24">
        <f>'حضور وانصراف'!F304</f>
        <v>0</v>
      </c>
      <c r="D301" s="24" t="str">
        <f>'حضور وانصراف'!G304</f>
        <v>عامل انتاج</v>
      </c>
      <c r="E301" s="24">
        <f>COUNTIF('حضور وانصراف'!H304:AL304,"ح")+COUNTIF('حضور وانصراف'!H304:AL304,"&lt;0")+COUNTIF('حضور وانصراف'!H304:AL304,"&gt;0")</f>
        <v>0</v>
      </c>
      <c r="F301" s="88">
        <f t="shared" si="24"/>
        <v>-28</v>
      </c>
      <c r="G301" s="25">
        <f>COUNTIF('حضور وانصراف'!H304:AL304,"غ ب")</f>
        <v>0</v>
      </c>
      <c r="H301" s="25">
        <f>COUNTIF('حضور وانصراف'!H304:AL304,"إعتيادى")</f>
        <v>0</v>
      </c>
      <c r="I301" s="25">
        <f>COUNTIF('حضور وانصراف'!I304:AQ304,"1/2إعتيادى")</f>
        <v>0</v>
      </c>
      <c r="J301" s="25">
        <f>COUNTIF('حضور وانصراف'!H304:AL304,"عارضه")</f>
        <v>0</v>
      </c>
      <c r="K301" s="25">
        <f>COUNTIF('حضور وانصراف'!I304:AQ304,"1/2عارضه")</f>
        <v>0</v>
      </c>
      <c r="L301" s="25">
        <f>COUNTIF('حضور وانصراف'!H304:AL304,"بدون اجر")</f>
        <v>0</v>
      </c>
      <c r="M301" s="25">
        <f>COUNTIF('حضور وانصراف'!H304:AL304,"1/2بدون")</f>
        <v>0</v>
      </c>
      <c r="N301" s="25">
        <f>COUNTIF('حضور وانصراف'!H304:AL304,"إذن 1")</f>
        <v>0</v>
      </c>
      <c r="O301" s="25">
        <f>COUNTIF('حضور وانصراف'!H304:AL304,"إذن 2")</f>
        <v>0</v>
      </c>
      <c r="P301" s="25">
        <f>COUNTIF('حضور وانصراف'!H304:AL304,"م")</f>
        <v>0</v>
      </c>
      <c r="Q301" s="25">
        <f>COUNTIF('حضور وانصراف'!H304:AL304,"مرضى")</f>
        <v>0</v>
      </c>
      <c r="R301" s="25">
        <f t="shared" si="25"/>
        <v>0</v>
      </c>
      <c r="S301" s="25">
        <f>COUNTIF('حضور وانصراف'!H304:AL304,"&gt;0")</f>
        <v>0</v>
      </c>
      <c r="T301" s="25">
        <f>SUMIF('حضور وانصراف'!H304:AL304,"&gt;0")</f>
        <v>0</v>
      </c>
      <c r="U301" s="26">
        <f t="shared" si="26"/>
        <v>0</v>
      </c>
      <c r="V301" s="25">
        <f>COUNTIF('حضور وانصراف'!H304:AL304,"&lt;0")</f>
        <v>0</v>
      </c>
      <c r="W301" s="25">
        <f>-SUMIF('حضور وانصراف'!H304:AL304,"&lt;0")</f>
        <v>0</v>
      </c>
      <c r="X301" s="26">
        <f t="shared" si="27"/>
        <v>0</v>
      </c>
      <c r="Y301" s="88">
        <f t="shared" si="28"/>
        <v>-28</v>
      </c>
      <c r="Z301" s="27">
        <f>'حضور وانصراف'!AP304</f>
        <v>0</v>
      </c>
      <c r="AA301" s="27">
        <f>'حضور وانصراف'!AO304</f>
        <v>0</v>
      </c>
      <c r="AB301" s="27">
        <f>'حضور وانصراف'!AQ304</f>
        <v>0</v>
      </c>
      <c r="AC301" s="27">
        <f>'حضور وانصراف'!AR304</f>
        <v>0</v>
      </c>
      <c r="AD301" s="28">
        <f t="shared" si="29"/>
        <v>0</v>
      </c>
      <c r="AE301" s="27">
        <f>'حضور وانصراف'!AW304</f>
        <v>0</v>
      </c>
      <c r="AF301" s="27">
        <f>'حضور وانصراف'!AX304</f>
        <v>0</v>
      </c>
      <c r="AG301" s="27">
        <f>'حضور وانصراف'!AS304</f>
        <v>0</v>
      </c>
      <c r="AH301" s="27">
        <f>'حضور وانصراف'!AT304</f>
        <v>0</v>
      </c>
    </row>
    <row r="302" spans="1:34" ht="18.75" thickBot="1" x14ac:dyDescent="0.25">
      <c r="A302" s="24">
        <f>'حضور وانصراف'!D305</f>
        <v>290</v>
      </c>
      <c r="B302" s="24">
        <f>'حضور وانصراف'!E305</f>
        <v>0</v>
      </c>
      <c r="C302" s="24">
        <f>'حضور وانصراف'!F305</f>
        <v>0</v>
      </c>
      <c r="D302" s="24" t="str">
        <f>'حضور وانصراف'!G305</f>
        <v>عامل انتاج</v>
      </c>
      <c r="E302" s="24">
        <f>COUNTIF('حضور وانصراف'!H305:AL305,"ح")+COUNTIF('حضور وانصراف'!H305:AL305,"&lt;0")+COUNTIF('حضور وانصراف'!H305:AL305,"&gt;0")</f>
        <v>0</v>
      </c>
      <c r="F302" s="88">
        <f t="shared" si="24"/>
        <v>-28</v>
      </c>
      <c r="G302" s="25">
        <f>COUNTIF('حضور وانصراف'!H305:AL305,"غ ب")</f>
        <v>0</v>
      </c>
      <c r="H302" s="25">
        <f>COUNTIF('حضور وانصراف'!H305:AL305,"إعتيادى")</f>
        <v>0</v>
      </c>
      <c r="I302" s="25">
        <f>COUNTIF('حضور وانصراف'!I305:AQ305,"1/2إعتيادى")</f>
        <v>0</v>
      </c>
      <c r="J302" s="25">
        <f>COUNTIF('حضور وانصراف'!H305:AL305,"عارضه")</f>
        <v>0</v>
      </c>
      <c r="K302" s="25">
        <f>COUNTIF('حضور وانصراف'!I305:AQ305,"1/2عارضه")</f>
        <v>0</v>
      </c>
      <c r="L302" s="25">
        <f>COUNTIF('حضور وانصراف'!H305:AL305,"بدون اجر")</f>
        <v>0</v>
      </c>
      <c r="M302" s="25">
        <f>COUNTIF('حضور وانصراف'!H305:AL305,"1/2بدون")</f>
        <v>0</v>
      </c>
      <c r="N302" s="25">
        <f>COUNTIF('حضور وانصراف'!H305:AL305,"إذن 1")</f>
        <v>0</v>
      </c>
      <c r="O302" s="25">
        <f>COUNTIF('حضور وانصراف'!H305:AL305,"إذن 2")</f>
        <v>0</v>
      </c>
      <c r="P302" s="25">
        <f>COUNTIF('حضور وانصراف'!H305:AL305,"م")</f>
        <v>0</v>
      </c>
      <c r="Q302" s="25">
        <f>COUNTIF('حضور وانصراف'!H305:AL305,"مرضى")</f>
        <v>0</v>
      </c>
      <c r="R302" s="25">
        <f t="shared" si="25"/>
        <v>0</v>
      </c>
      <c r="S302" s="25">
        <f>COUNTIF('حضور وانصراف'!H305:AL305,"&gt;0")</f>
        <v>0</v>
      </c>
      <c r="T302" s="25">
        <f>SUMIF('حضور وانصراف'!H305:AL305,"&gt;0")</f>
        <v>0</v>
      </c>
      <c r="U302" s="26">
        <f t="shared" si="26"/>
        <v>0</v>
      </c>
      <c r="V302" s="25">
        <f>COUNTIF('حضور وانصراف'!H305:AL305,"&lt;0")</f>
        <v>0</v>
      </c>
      <c r="W302" s="25">
        <f>-SUMIF('حضور وانصراف'!H305:AL305,"&lt;0")</f>
        <v>0</v>
      </c>
      <c r="X302" s="26">
        <f t="shared" si="27"/>
        <v>0</v>
      </c>
      <c r="Y302" s="88">
        <f t="shared" si="28"/>
        <v>-28</v>
      </c>
      <c r="Z302" s="27">
        <f>'حضور وانصراف'!AP305</f>
        <v>0</v>
      </c>
      <c r="AA302" s="27">
        <f>'حضور وانصراف'!AO305</f>
        <v>0</v>
      </c>
      <c r="AB302" s="27">
        <f>'حضور وانصراف'!AQ305</f>
        <v>0</v>
      </c>
      <c r="AC302" s="27">
        <f>'حضور وانصراف'!AR305</f>
        <v>0</v>
      </c>
      <c r="AD302" s="28">
        <f t="shared" si="29"/>
        <v>0</v>
      </c>
      <c r="AE302" s="27">
        <f>'حضور وانصراف'!AW305</f>
        <v>0</v>
      </c>
      <c r="AF302" s="27">
        <f>'حضور وانصراف'!AX305</f>
        <v>0</v>
      </c>
      <c r="AG302" s="27">
        <f>'حضور وانصراف'!AS305</f>
        <v>0</v>
      </c>
      <c r="AH302" s="27">
        <f>'حضور وانصراف'!AT305</f>
        <v>0</v>
      </c>
    </row>
    <row r="303" spans="1:34" ht="18.75" thickBot="1" x14ac:dyDescent="0.25">
      <c r="A303" s="24">
        <f>'حضور وانصراف'!D306</f>
        <v>291</v>
      </c>
      <c r="B303" s="24">
        <f>'حضور وانصراف'!E306</f>
        <v>0</v>
      </c>
      <c r="C303" s="24">
        <f>'حضور وانصراف'!F306</f>
        <v>0</v>
      </c>
      <c r="D303" s="24" t="str">
        <f>'حضور وانصراف'!G306</f>
        <v>عامل انتاج</v>
      </c>
      <c r="E303" s="24">
        <f>COUNTIF('حضور وانصراف'!H306:AL306,"ح")+COUNTIF('حضور وانصراف'!H306:AL306,"&lt;0")+COUNTIF('حضور وانصراف'!H306:AL306,"&gt;0")</f>
        <v>0</v>
      </c>
      <c r="F303" s="88">
        <f t="shared" si="24"/>
        <v>-28</v>
      </c>
      <c r="G303" s="25">
        <f>COUNTIF('حضور وانصراف'!H306:AL306,"غ ب")</f>
        <v>0</v>
      </c>
      <c r="H303" s="25">
        <f>COUNTIF('حضور وانصراف'!H306:AL306,"إعتيادى")</f>
        <v>0</v>
      </c>
      <c r="I303" s="25">
        <f>COUNTIF('حضور وانصراف'!I306:AQ306,"1/2إعتيادى")</f>
        <v>0</v>
      </c>
      <c r="J303" s="25">
        <f>COUNTIF('حضور وانصراف'!H306:AL306,"عارضه")</f>
        <v>0</v>
      </c>
      <c r="K303" s="25">
        <f>COUNTIF('حضور وانصراف'!I306:AQ306,"1/2عارضه")</f>
        <v>0</v>
      </c>
      <c r="L303" s="25">
        <f>COUNTIF('حضور وانصراف'!H306:AL306,"بدون اجر")</f>
        <v>0</v>
      </c>
      <c r="M303" s="25">
        <f>COUNTIF('حضور وانصراف'!H306:AL306,"1/2بدون")</f>
        <v>0</v>
      </c>
      <c r="N303" s="25">
        <f>COUNTIF('حضور وانصراف'!H306:AL306,"إذن 1")</f>
        <v>0</v>
      </c>
      <c r="O303" s="25">
        <f>COUNTIF('حضور وانصراف'!H306:AL306,"إذن 2")</f>
        <v>0</v>
      </c>
      <c r="P303" s="25">
        <f>COUNTIF('حضور وانصراف'!H306:AL306,"م")</f>
        <v>0</v>
      </c>
      <c r="Q303" s="25">
        <f>COUNTIF('حضور وانصراف'!H306:AL306,"مرضى")</f>
        <v>0</v>
      </c>
      <c r="R303" s="25">
        <f t="shared" si="25"/>
        <v>0</v>
      </c>
      <c r="S303" s="25">
        <f>COUNTIF('حضور وانصراف'!H306:AL306,"&gt;0")</f>
        <v>0</v>
      </c>
      <c r="T303" s="25">
        <f>SUMIF('حضور وانصراف'!H306:AL306,"&gt;0")</f>
        <v>0</v>
      </c>
      <c r="U303" s="26">
        <f t="shared" si="26"/>
        <v>0</v>
      </c>
      <c r="V303" s="25">
        <f>COUNTIF('حضور وانصراف'!H306:AL306,"&lt;0")</f>
        <v>0</v>
      </c>
      <c r="W303" s="25">
        <f>-SUMIF('حضور وانصراف'!H306:AL306,"&lt;0")</f>
        <v>0</v>
      </c>
      <c r="X303" s="26">
        <f t="shared" si="27"/>
        <v>0</v>
      </c>
      <c r="Y303" s="88">
        <f t="shared" si="28"/>
        <v>-28</v>
      </c>
      <c r="Z303" s="27">
        <f>'حضور وانصراف'!AP306</f>
        <v>0</v>
      </c>
      <c r="AA303" s="27">
        <f>'حضور وانصراف'!AO306</f>
        <v>0</v>
      </c>
      <c r="AB303" s="27">
        <f>'حضور وانصراف'!AQ306</f>
        <v>0</v>
      </c>
      <c r="AC303" s="27">
        <f>'حضور وانصراف'!AR306</f>
        <v>0</v>
      </c>
      <c r="AD303" s="28">
        <f t="shared" si="29"/>
        <v>0</v>
      </c>
      <c r="AE303" s="27">
        <f>'حضور وانصراف'!AW306</f>
        <v>0</v>
      </c>
      <c r="AF303" s="27">
        <f>'حضور وانصراف'!AX306</f>
        <v>0</v>
      </c>
      <c r="AG303" s="27">
        <f>'حضور وانصراف'!AS306</f>
        <v>0</v>
      </c>
      <c r="AH303" s="27">
        <f>'حضور وانصراف'!AT306</f>
        <v>0</v>
      </c>
    </row>
    <row r="304" spans="1:34" ht="18.75" thickBot="1" x14ac:dyDescent="0.25">
      <c r="A304" s="24">
        <f>'حضور وانصراف'!D307</f>
        <v>292</v>
      </c>
      <c r="B304" s="24">
        <f>'حضور وانصراف'!E307</f>
        <v>0</v>
      </c>
      <c r="C304" s="24">
        <f>'حضور وانصراف'!F307</f>
        <v>0</v>
      </c>
      <c r="D304" s="24" t="str">
        <f>'حضور وانصراف'!G307</f>
        <v>عامل انتاج</v>
      </c>
      <c r="E304" s="24">
        <f>COUNTIF('حضور وانصراف'!H307:AL307,"ح")+COUNTIF('حضور وانصراف'!H307:AL307,"&lt;0")+COUNTIF('حضور وانصراف'!H307:AL307,"&gt;0")</f>
        <v>0</v>
      </c>
      <c r="F304" s="88">
        <f t="shared" si="24"/>
        <v>-28</v>
      </c>
      <c r="G304" s="25">
        <f>COUNTIF('حضور وانصراف'!H307:AL307,"غ ب")</f>
        <v>0</v>
      </c>
      <c r="H304" s="25">
        <f>COUNTIF('حضور وانصراف'!H307:AL307,"إعتيادى")</f>
        <v>0</v>
      </c>
      <c r="I304" s="25">
        <f>COUNTIF('حضور وانصراف'!I307:AQ307,"1/2إعتيادى")</f>
        <v>0</v>
      </c>
      <c r="J304" s="25">
        <f>COUNTIF('حضور وانصراف'!H307:AL307,"عارضه")</f>
        <v>0</v>
      </c>
      <c r="K304" s="25">
        <f>COUNTIF('حضور وانصراف'!I307:AQ307,"1/2عارضه")</f>
        <v>0</v>
      </c>
      <c r="L304" s="25">
        <f>COUNTIF('حضور وانصراف'!H307:AL307,"بدون اجر")</f>
        <v>0</v>
      </c>
      <c r="M304" s="25">
        <f>COUNTIF('حضور وانصراف'!H307:AL307,"1/2بدون")</f>
        <v>0</v>
      </c>
      <c r="N304" s="25">
        <f>COUNTIF('حضور وانصراف'!H307:AL307,"إذن 1")</f>
        <v>0</v>
      </c>
      <c r="O304" s="25">
        <f>COUNTIF('حضور وانصراف'!H307:AL307,"إذن 2")</f>
        <v>0</v>
      </c>
      <c r="P304" s="25">
        <f>COUNTIF('حضور وانصراف'!H307:AL307,"م")</f>
        <v>0</v>
      </c>
      <c r="Q304" s="25">
        <f>COUNTIF('حضور وانصراف'!H307:AL307,"مرضى")</f>
        <v>0</v>
      </c>
      <c r="R304" s="25">
        <f t="shared" si="25"/>
        <v>0</v>
      </c>
      <c r="S304" s="25">
        <f>COUNTIF('حضور وانصراف'!H307:AL307,"&gt;0")</f>
        <v>0</v>
      </c>
      <c r="T304" s="25">
        <f>SUMIF('حضور وانصراف'!H307:AL307,"&gt;0")</f>
        <v>0</v>
      </c>
      <c r="U304" s="26">
        <f t="shared" si="26"/>
        <v>0</v>
      </c>
      <c r="V304" s="25">
        <f>COUNTIF('حضور وانصراف'!H307:AL307,"&lt;0")</f>
        <v>0</v>
      </c>
      <c r="W304" s="25">
        <f>-SUMIF('حضور وانصراف'!H307:AL307,"&lt;0")</f>
        <v>0</v>
      </c>
      <c r="X304" s="26">
        <f t="shared" si="27"/>
        <v>0</v>
      </c>
      <c r="Y304" s="88">
        <f t="shared" si="28"/>
        <v>-28</v>
      </c>
      <c r="Z304" s="27">
        <f>'حضور وانصراف'!AP307</f>
        <v>0</v>
      </c>
      <c r="AA304" s="27">
        <f>'حضور وانصراف'!AO307</f>
        <v>0</v>
      </c>
      <c r="AB304" s="27">
        <f>'حضور وانصراف'!AQ307</f>
        <v>0</v>
      </c>
      <c r="AC304" s="27">
        <f>'حضور وانصراف'!AR307</f>
        <v>0</v>
      </c>
      <c r="AD304" s="28">
        <f t="shared" si="29"/>
        <v>0</v>
      </c>
      <c r="AE304" s="27">
        <f>'حضور وانصراف'!AW307</f>
        <v>0</v>
      </c>
      <c r="AF304" s="27">
        <f>'حضور وانصراف'!AX307</f>
        <v>0</v>
      </c>
      <c r="AG304" s="27">
        <f>'حضور وانصراف'!AS307</f>
        <v>0</v>
      </c>
      <c r="AH304" s="27">
        <f>'حضور وانصراف'!AT307</f>
        <v>0</v>
      </c>
    </row>
    <row r="305" spans="1:34" ht="18.75" thickBot="1" x14ac:dyDescent="0.25">
      <c r="A305" s="24">
        <f>'حضور وانصراف'!D308</f>
        <v>293</v>
      </c>
      <c r="B305" s="24">
        <f>'حضور وانصراف'!E308</f>
        <v>0</v>
      </c>
      <c r="C305" s="24">
        <f>'حضور وانصراف'!F308</f>
        <v>0</v>
      </c>
      <c r="D305" s="24" t="str">
        <f>'حضور وانصراف'!G308</f>
        <v>عامل انتاج</v>
      </c>
      <c r="E305" s="24">
        <f>COUNTIF('حضور وانصراف'!H308:AL308,"ح")+COUNTIF('حضور وانصراف'!H308:AL308,"&lt;0")+COUNTIF('حضور وانصراف'!H308:AL308,"&gt;0")</f>
        <v>0</v>
      </c>
      <c r="F305" s="88">
        <f t="shared" si="24"/>
        <v>-28</v>
      </c>
      <c r="G305" s="25">
        <f>COUNTIF('حضور وانصراف'!H308:AL308,"غ ب")</f>
        <v>0</v>
      </c>
      <c r="H305" s="25">
        <f>COUNTIF('حضور وانصراف'!H308:AL308,"إعتيادى")</f>
        <v>0</v>
      </c>
      <c r="I305" s="25">
        <f>COUNTIF('حضور وانصراف'!I308:AQ308,"1/2إعتيادى")</f>
        <v>0</v>
      </c>
      <c r="J305" s="25">
        <f>COUNTIF('حضور وانصراف'!H308:AL308,"عارضه")</f>
        <v>0</v>
      </c>
      <c r="K305" s="25">
        <f>COUNTIF('حضور وانصراف'!I308:AQ308,"1/2عارضه")</f>
        <v>0</v>
      </c>
      <c r="L305" s="25">
        <f>COUNTIF('حضور وانصراف'!H308:AL308,"بدون اجر")</f>
        <v>0</v>
      </c>
      <c r="M305" s="25">
        <f>COUNTIF('حضور وانصراف'!H308:AL308,"1/2بدون")</f>
        <v>0</v>
      </c>
      <c r="N305" s="25">
        <f>COUNTIF('حضور وانصراف'!H308:AL308,"إذن 1")</f>
        <v>0</v>
      </c>
      <c r="O305" s="25">
        <f>COUNTIF('حضور وانصراف'!H308:AL308,"إذن 2")</f>
        <v>0</v>
      </c>
      <c r="P305" s="25">
        <f>COUNTIF('حضور وانصراف'!H308:AL308,"م")</f>
        <v>0</v>
      </c>
      <c r="Q305" s="25">
        <f>COUNTIF('حضور وانصراف'!H308:AL308,"مرضى")</f>
        <v>0</v>
      </c>
      <c r="R305" s="25">
        <f t="shared" si="25"/>
        <v>0</v>
      </c>
      <c r="S305" s="25">
        <f>COUNTIF('حضور وانصراف'!H308:AL308,"&gt;0")</f>
        <v>0</v>
      </c>
      <c r="T305" s="25">
        <f>SUMIF('حضور وانصراف'!H308:AL308,"&gt;0")</f>
        <v>0</v>
      </c>
      <c r="U305" s="26">
        <f t="shared" si="26"/>
        <v>0</v>
      </c>
      <c r="V305" s="25">
        <f>COUNTIF('حضور وانصراف'!H308:AL308,"&lt;0")</f>
        <v>0</v>
      </c>
      <c r="W305" s="25">
        <f>-SUMIF('حضور وانصراف'!H308:AL308,"&lt;0")</f>
        <v>0</v>
      </c>
      <c r="X305" s="26">
        <f t="shared" si="27"/>
        <v>0</v>
      </c>
      <c r="Y305" s="88">
        <f t="shared" si="28"/>
        <v>-28</v>
      </c>
      <c r="Z305" s="27">
        <f>'حضور وانصراف'!AP308</f>
        <v>0</v>
      </c>
      <c r="AA305" s="27">
        <f>'حضور وانصراف'!AO308</f>
        <v>0</v>
      </c>
      <c r="AB305" s="27">
        <f>'حضور وانصراف'!AQ308</f>
        <v>0</v>
      </c>
      <c r="AC305" s="27">
        <f>'حضور وانصراف'!AR308</f>
        <v>0</v>
      </c>
      <c r="AD305" s="28">
        <f t="shared" si="29"/>
        <v>0</v>
      </c>
      <c r="AE305" s="27">
        <f>'حضور وانصراف'!AW308</f>
        <v>0</v>
      </c>
      <c r="AF305" s="27">
        <f>'حضور وانصراف'!AX308</f>
        <v>0</v>
      </c>
      <c r="AG305" s="27">
        <f>'حضور وانصراف'!AS308</f>
        <v>0</v>
      </c>
      <c r="AH305" s="27">
        <f>'حضور وانصراف'!AT308</f>
        <v>0</v>
      </c>
    </row>
    <row r="306" spans="1:34" ht="18.75" thickBot="1" x14ac:dyDescent="0.25">
      <c r="A306" s="24">
        <f>'حضور وانصراف'!D309</f>
        <v>294</v>
      </c>
      <c r="B306" s="24">
        <f>'حضور وانصراف'!E309</f>
        <v>0</v>
      </c>
      <c r="C306" s="24">
        <f>'حضور وانصراف'!F309</f>
        <v>0</v>
      </c>
      <c r="D306" s="24" t="str">
        <f>'حضور وانصراف'!G309</f>
        <v>عامل انتاج</v>
      </c>
      <c r="E306" s="24">
        <f>COUNTIF('حضور وانصراف'!H309:AL309,"ح")+COUNTIF('حضور وانصراف'!H309:AL309,"&lt;0")+COUNTIF('حضور وانصراف'!H309:AL309,"&gt;0")</f>
        <v>0</v>
      </c>
      <c r="F306" s="88">
        <f t="shared" si="24"/>
        <v>-28</v>
      </c>
      <c r="G306" s="25">
        <f>COUNTIF('حضور وانصراف'!H309:AL309,"غ ب")</f>
        <v>0</v>
      </c>
      <c r="H306" s="25">
        <f>COUNTIF('حضور وانصراف'!H309:AL309,"إعتيادى")</f>
        <v>0</v>
      </c>
      <c r="I306" s="25">
        <f>COUNTIF('حضور وانصراف'!I309:AQ309,"1/2إعتيادى")</f>
        <v>0</v>
      </c>
      <c r="J306" s="25">
        <f>COUNTIF('حضور وانصراف'!H309:AL309,"عارضه")</f>
        <v>0</v>
      </c>
      <c r="K306" s="25">
        <f>COUNTIF('حضور وانصراف'!I309:AQ309,"1/2عارضه")</f>
        <v>0</v>
      </c>
      <c r="L306" s="25">
        <f>COUNTIF('حضور وانصراف'!H309:AL309,"بدون اجر")</f>
        <v>0</v>
      </c>
      <c r="M306" s="25">
        <f>COUNTIF('حضور وانصراف'!H309:AL309,"1/2بدون")</f>
        <v>0</v>
      </c>
      <c r="N306" s="25">
        <f>COUNTIF('حضور وانصراف'!H309:AL309,"إذن 1")</f>
        <v>0</v>
      </c>
      <c r="O306" s="25">
        <f>COUNTIF('حضور وانصراف'!H309:AL309,"إذن 2")</f>
        <v>0</v>
      </c>
      <c r="P306" s="25">
        <f>COUNTIF('حضور وانصراف'!H309:AL309,"م")</f>
        <v>0</v>
      </c>
      <c r="Q306" s="25">
        <f>COUNTIF('حضور وانصراف'!H309:AL309,"مرضى")</f>
        <v>0</v>
      </c>
      <c r="R306" s="25">
        <f t="shared" si="25"/>
        <v>0</v>
      </c>
      <c r="S306" s="25">
        <f>COUNTIF('حضور وانصراف'!H309:AL309,"&gt;0")</f>
        <v>0</v>
      </c>
      <c r="T306" s="25">
        <f>SUMIF('حضور وانصراف'!H309:AL309,"&gt;0")</f>
        <v>0</v>
      </c>
      <c r="U306" s="26">
        <f t="shared" si="26"/>
        <v>0</v>
      </c>
      <c r="V306" s="25">
        <f>COUNTIF('حضور وانصراف'!H309:AL309,"&lt;0")</f>
        <v>0</v>
      </c>
      <c r="W306" s="25">
        <f>-SUMIF('حضور وانصراف'!H309:AL309,"&lt;0")</f>
        <v>0</v>
      </c>
      <c r="X306" s="26">
        <f t="shared" si="27"/>
        <v>0</v>
      </c>
      <c r="Y306" s="88">
        <f t="shared" si="28"/>
        <v>-28</v>
      </c>
      <c r="Z306" s="27">
        <f>'حضور وانصراف'!AP309</f>
        <v>0</v>
      </c>
      <c r="AA306" s="27">
        <f>'حضور وانصراف'!AO309</f>
        <v>0</v>
      </c>
      <c r="AB306" s="27">
        <f>'حضور وانصراف'!AQ309</f>
        <v>0</v>
      </c>
      <c r="AC306" s="27">
        <f>'حضور وانصراف'!AR309</f>
        <v>0</v>
      </c>
      <c r="AD306" s="28">
        <f t="shared" si="29"/>
        <v>0</v>
      </c>
      <c r="AE306" s="27">
        <f>'حضور وانصراف'!AW309</f>
        <v>0</v>
      </c>
      <c r="AF306" s="27">
        <f>'حضور وانصراف'!AX309</f>
        <v>0</v>
      </c>
      <c r="AG306" s="27">
        <f>'حضور وانصراف'!AS309</f>
        <v>0</v>
      </c>
      <c r="AH306" s="27">
        <f>'حضور وانصراف'!AT309</f>
        <v>0</v>
      </c>
    </row>
    <row r="307" spans="1:34" ht="18.75" thickBot="1" x14ac:dyDescent="0.25">
      <c r="A307" s="24">
        <f>'حضور وانصراف'!D310</f>
        <v>295</v>
      </c>
      <c r="B307" s="24">
        <f>'حضور وانصراف'!E310</f>
        <v>0</v>
      </c>
      <c r="C307" s="24">
        <f>'حضور وانصراف'!F310</f>
        <v>0</v>
      </c>
      <c r="D307" s="24" t="str">
        <f>'حضور وانصراف'!G310</f>
        <v>عامل انتاج</v>
      </c>
      <c r="E307" s="24">
        <f>COUNTIF('حضور وانصراف'!H310:AL310,"ح")+COUNTIF('حضور وانصراف'!H310:AL310,"&lt;0")+COUNTIF('حضور وانصراف'!H310:AL310,"&gt;0")</f>
        <v>0</v>
      </c>
      <c r="F307" s="88">
        <f t="shared" si="24"/>
        <v>-28</v>
      </c>
      <c r="G307" s="25">
        <f>COUNTIF('حضور وانصراف'!H310:AL310,"غ ب")</f>
        <v>0</v>
      </c>
      <c r="H307" s="25">
        <f>COUNTIF('حضور وانصراف'!H310:AL310,"إعتيادى")</f>
        <v>0</v>
      </c>
      <c r="I307" s="25">
        <f>COUNTIF('حضور وانصراف'!I310:AQ310,"1/2إعتيادى")</f>
        <v>0</v>
      </c>
      <c r="J307" s="25">
        <f>COUNTIF('حضور وانصراف'!H310:AL310,"عارضه")</f>
        <v>0</v>
      </c>
      <c r="K307" s="25">
        <f>COUNTIF('حضور وانصراف'!I310:AQ310,"1/2عارضه")</f>
        <v>0</v>
      </c>
      <c r="L307" s="25">
        <f>COUNTIF('حضور وانصراف'!H310:AL310,"بدون اجر")</f>
        <v>0</v>
      </c>
      <c r="M307" s="25">
        <f>COUNTIF('حضور وانصراف'!H310:AL310,"1/2بدون")</f>
        <v>0</v>
      </c>
      <c r="N307" s="25">
        <f>COUNTIF('حضور وانصراف'!H310:AL310,"إذن 1")</f>
        <v>0</v>
      </c>
      <c r="O307" s="25">
        <f>COUNTIF('حضور وانصراف'!H310:AL310,"إذن 2")</f>
        <v>0</v>
      </c>
      <c r="P307" s="25">
        <f>COUNTIF('حضور وانصراف'!H310:AL310,"م")</f>
        <v>0</v>
      </c>
      <c r="Q307" s="25">
        <f>COUNTIF('حضور وانصراف'!H310:AL310,"مرضى")</f>
        <v>0</v>
      </c>
      <c r="R307" s="25">
        <f t="shared" si="25"/>
        <v>0</v>
      </c>
      <c r="S307" s="25">
        <f>COUNTIF('حضور وانصراف'!H310:AL310,"&gt;0")</f>
        <v>0</v>
      </c>
      <c r="T307" s="25">
        <f>SUMIF('حضور وانصراف'!H310:AL310,"&gt;0")</f>
        <v>0</v>
      </c>
      <c r="U307" s="26">
        <f t="shared" si="26"/>
        <v>0</v>
      </c>
      <c r="V307" s="25">
        <f>COUNTIF('حضور وانصراف'!H310:AL310,"&lt;0")</f>
        <v>0</v>
      </c>
      <c r="W307" s="25">
        <f>-SUMIF('حضور وانصراف'!H310:AL310,"&lt;0")</f>
        <v>0</v>
      </c>
      <c r="X307" s="26">
        <f t="shared" si="27"/>
        <v>0</v>
      </c>
      <c r="Y307" s="88">
        <f t="shared" si="28"/>
        <v>-28</v>
      </c>
      <c r="Z307" s="27">
        <f>'حضور وانصراف'!AP310</f>
        <v>0</v>
      </c>
      <c r="AA307" s="27">
        <f>'حضور وانصراف'!AO310</f>
        <v>0</v>
      </c>
      <c r="AB307" s="27">
        <f>'حضور وانصراف'!AQ310</f>
        <v>0</v>
      </c>
      <c r="AC307" s="27">
        <f>'حضور وانصراف'!AR310</f>
        <v>0</v>
      </c>
      <c r="AD307" s="28">
        <f t="shared" si="29"/>
        <v>0</v>
      </c>
      <c r="AE307" s="27">
        <f>'حضور وانصراف'!AW310</f>
        <v>0</v>
      </c>
      <c r="AF307" s="27">
        <f>'حضور وانصراف'!AX310</f>
        <v>0</v>
      </c>
      <c r="AG307" s="27">
        <f>'حضور وانصراف'!AS310</f>
        <v>0</v>
      </c>
      <c r="AH307" s="27">
        <f>'حضور وانصراف'!AT310</f>
        <v>0</v>
      </c>
    </row>
    <row r="308" spans="1:34" ht="18.75" thickBot="1" x14ac:dyDescent="0.25">
      <c r="A308" s="24">
        <f>'حضور وانصراف'!D311</f>
        <v>296</v>
      </c>
      <c r="B308" s="24">
        <f>'حضور وانصراف'!E311</f>
        <v>0</v>
      </c>
      <c r="C308" s="24">
        <f>'حضور وانصراف'!F311</f>
        <v>0</v>
      </c>
      <c r="D308" s="24" t="str">
        <f>'حضور وانصراف'!G311</f>
        <v>عامل انتاج</v>
      </c>
      <c r="E308" s="24">
        <f>COUNTIF('حضور وانصراف'!H311:AL311,"ح")+COUNTIF('حضور وانصراف'!H311:AL311,"&lt;0")+COUNTIF('حضور وانصراف'!H311:AL311,"&gt;0")</f>
        <v>0</v>
      </c>
      <c r="F308" s="88">
        <f t="shared" si="24"/>
        <v>-28</v>
      </c>
      <c r="G308" s="25">
        <f>COUNTIF('حضور وانصراف'!H311:AL311,"غ ب")</f>
        <v>0</v>
      </c>
      <c r="H308" s="25">
        <f>COUNTIF('حضور وانصراف'!H311:AL311,"إعتيادى")</f>
        <v>0</v>
      </c>
      <c r="I308" s="25">
        <f>COUNTIF('حضور وانصراف'!I311:AQ311,"1/2إعتيادى")</f>
        <v>0</v>
      </c>
      <c r="J308" s="25">
        <f>COUNTIF('حضور وانصراف'!H311:AL311,"عارضه")</f>
        <v>0</v>
      </c>
      <c r="K308" s="25">
        <f>COUNTIF('حضور وانصراف'!I311:AQ311,"1/2عارضه")</f>
        <v>0</v>
      </c>
      <c r="L308" s="25">
        <f>COUNTIF('حضور وانصراف'!H311:AL311,"بدون اجر")</f>
        <v>0</v>
      </c>
      <c r="M308" s="25">
        <f>COUNTIF('حضور وانصراف'!H311:AL311,"1/2بدون")</f>
        <v>0</v>
      </c>
      <c r="N308" s="25">
        <f>COUNTIF('حضور وانصراف'!H311:AL311,"إذن 1")</f>
        <v>0</v>
      </c>
      <c r="O308" s="25">
        <f>COUNTIF('حضور وانصراف'!H311:AL311,"إذن 2")</f>
        <v>0</v>
      </c>
      <c r="P308" s="25">
        <f>COUNTIF('حضور وانصراف'!H311:AL311,"م")</f>
        <v>0</v>
      </c>
      <c r="Q308" s="25">
        <f>COUNTIF('حضور وانصراف'!H311:AL311,"مرضى")</f>
        <v>0</v>
      </c>
      <c r="R308" s="25">
        <f t="shared" si="25"/>
        <v>0</v>
      </c>
      <c r="S308" s="25">
        <f>COUNTIF('حضور وانصراف'!H311:AL311,"&gt;0")</f>
        <v>0</v>
      </c>
      <c r="T308" s="25">
        <f>SUMIF('حضور وانصراف'!H311:AL311,"&gt;0")</f>
        <v>0</v>
      </c>
      <c r="U308" s="26">
        <f t="shared" si="26"/>
        <v>0</v>
      </c>
      <c r="V308" s="25">
        <f>COUNTIF('حضور وانصراف'!H311:AL311,"&lt;0")</f>
        <v>0</v>
      </c>
      <c r="W308" s="25">
        <f>-SUMIF('حضور وانصراف'!H311:AL311,"&lt;0")</f>
        <v>0</v>
      </c>
      <c r="X308" s="26">
        <f t="shared" si="27"/>
        <v>0</v>
      </c>
      <c r="Y308" s="88">
        <f t="shared" si="28"/>
        <v>-28</v>
      </c>
      <c r="Z308" s="27">
        <f>'حضور وانصراف'!AP311</f>
        <v>0</v>
      </c>
      <c r="AA308" s="27">
        <f>'حضور وانصراف'!AO311</f>
        <v>0</v>
      </c>
      <c r="AB308" s="27">
        <f>'حضور وانصراف'!AQ311</f>
        <v>0</v>
      </c>
      <c r="AC308" s="27">
        <f>'حضور وانصراف'!AR311</f>
        <v>0</v>
      </c>
      <c r="AD308" s="28">
        <f t="shared" si="29"/>
        <v>0</v>
      </c>
      <c r="AE308" s="27">
        <f>'حضور وانصراف'!AW311</f>
        <v>0</v>
      </c>
      <c r="AF308" s="27">
        <f>'حضور وانصراف'!AX311</f>
        <v>0</v>
      </c>
      <c r="AG308" s="27">
        <f>'حضور وانصراف'!AS311</f>
        <v>0</v>
      </c>
      <c r="AH308" s="27">
        <f>'حضور وانصراف'!AT311</f>
        <v>0</v>
      </c>
    </row>
    <row r="309" spans="1:34" ht="18.75" thickBot="1" x14ac:dyDescent="0.25">
      <c r="A309" s="24">
        <f>'حضور وانصراف'!D312</f>
        <v>297</v>
      </c>
      <c r="B309" s="24">
        <f>'حضور وانصراف'!E312</f>
        <v>0</v>
      </c>
      <c r="C309" s="24">
        <f>'حضور وانصراف'!F312</f>
        <v>0</v>
      </c>
      <c r="D309" s="24" t="str">
        <f>'حضور وانصراف'!G312</f>
        <v>عامل انتاج</v>
      </c>
      <c r="E309" s="24">
        <f>COUNTIF('حضور وانصراف'!H312:AL312,"ح")+COUNTIF('حضور وانصراف'!H312:AL312,"&lt;0")+COUNTIF('حضور وانصراف'!H312:AL312,"&gt;0")</f>
        <v>0</v>
      </c>
      <c r="F309" s="88">
        <f t="shared" si="24"/>
        <v>-28</v>
      </c>
      <c r="G309" s="25">
        <f>COUNTIF('حضور وانصراف'!H312:AL312,"غ ب")</f>
        <v>0</v>
      </c>
      <c r="H309" s="25">
        <f>COUNTIF('حضور وانصراف'!H312:AL312,"إعتيادى")</f>
        <v>0</v>
      </c>
      <c r="I309" s="25">
        <f>COUNTIF('حضور وانصراف'!I312:AQ312,"1/2إعتيادى")</f>
        <v>0</v>
      </c>
      <c r="J309" s="25">
        <f>COUNTIF('حضور وانصراف'!H312:AL312,"عارضه")</f>
        <v>0</v>
      </c>
      <c r="K309" s="25">
        <f>COUNTIF('حضور وانصراف'!I312:AQ312,"1/2عارضه")</f>
        <v>0</v>
      </c>
      <c r="L309" s="25">
        <f>COUNTIF('حضور وانصراف'!H312:AL312,"بدون اجر")</f>
        <v>0</v>
      </c>
      <c r="M309" s="25">
        <f>COUNTIF('حضور وانصراف'!H312:AL312,"1/2بدون")</f>
        <v>0</v>
      </c>
      <c r="N309" s="25">
        <f>COUNTIF('حضور وانصراف'!H312:AL312,"إذن 1")</f>
        <v>0</v>
      </c>
      <c r="O309" s="25">
        <f>COUNTIF('حضور وانصراف'!H312:AL312,"إذن 2")</f>
        <v>0</v>
      </c>
      <c r="P309" s="25">
        <f>COUNTIF('حضور وانصراف'!H312:AL312,"م")</f>
        <v>0</v>
      </c>
      <c r="Q309" s="25">
        <f>COUNTIF('حضور وانصراف'!H312:AL312,"مرضى")</f>
        <v>0</v>
      </c>
      <c r="R309" s="25">
        <f t="shared" si="25"/>
        <v>0</v>
      </c>
      <c r="S309" s="25">
        <f>COUNTIF('حضور وانصراف'!H312:AL312,"&gt;0")</f>
        <v>0</v>
      </c>
      <c r="T309" s="25">
        <f>SUMIF('حضور وانصراف'!H312:AL312,"&gt;0")</f>
        <v>0</v>
      </c>
      <c r="U309" s="26">
        <f t="shared" si="26"/>
        <v>0</v>
      </c>
      <c r="V309" s="25">
        <f>COUNTIF('حضور وانصراف'!H312:AL312,"&lt;0")</f>
        <v>0</v>
      </c>
      <c r="W309" s="25">
        <f>-SUMIF('حضور وانصراف'!H312:AL312,"&lt;0")</f>
        <v>0</v>
      </c>
      <c r="X309" s="26">
        <f t="shared" si="27"/>
        <v>0</v>
      </c>
      <c r="Y309" s="88">
        <f t="shared" si="28"/>
        <v>-28</v>
      </c>
      <c r="Z309" s="27">
        <f>'حضور وانصراف'!AP312</f>
        <v>0</v>
      </c>
      <c r="AA309" s="27">
        <f>'حضور وانصراف'!AO312</f>
        <v>0</v>
      </c>
      <c r="AB309" s="27">
        <f>'حضور وانصراف'!AQ312</f>
        <v>0</v>
      </c>
      <c r="AC309" s="27">
        <f>'حضور وانصراف'!AR312</f>
        <v>0</v>
      </c>
      <c r="AD309" s="28">
        <f t="shared" si="29"/>
        <v>0</v>
      </c>
      <c r="AE309" s="27">
        <f>'حضور وانصراف'!AW312</f>
        <v>0</v>
      </c>
      <c r="AF309" s="27">
        <f>'حضور وانصراف'!AX312</f>
        <v>0</v>
      </c>
      <c r="AG309" s="27">
        <f>'حضور وانصراف'!AS312</f>
        <v>0</v>
      </c>
      <c r="AH309" s="27">
        <f>'حضور وانصراف'!AT312</f>
        <v>0</v>
      </c>
    </row>
    <row r="310" spans="1:34" ht="18.75" thickBot="1" x14ac:dyDescent="0.25">
      <c r="A310" s="24">
        <f>'حضور وانصراف'!D313</f>
        <v>298</v>
      </c>
      <c r="B310" s="24">
        <f>'حضور وانصراف'!E313</f>
        <v>0</v>
      </c>
      <c r="C310" s="24">
        <f>'حضور وانصراف'!F313</f>
        <v>0</v>
      </c>
      <c r="D310" s="24" t="str">
        <f>'حضور وانصراف'!G313</f>
        <v>عامل انتاج</v>
      </c>
      <c r="E310" s="24">
        <f>COUNTIF('حضور وانصراف'!H313:AL313,"ح")+COUNTIF('حضور وانصراف'!H313:AL313,"&lt;0")+COUNTIF('حضور وانصراف'!H313:AL313,"&gt;0")</f>
        <v>0</v>
      </c>
      <c r="F310" s="88">
        <f t="shared" si="24"/>
        <v>-28</v>
      </c>
      <c r="G310" s="25">
        <f>COUNTIF('حضور وانصراف'!H313:AL313,"غ ب")</f>
        <v>0</v>
      </c>
      <c r="H310" s="25">
        <f>COUNTIF('حضور وانصراف'!H313:AL313,"إعتيادى")</f>
        <v>0</v>
      </c>
      <c r="I310" s="25">
        <f>COUNTIF('حضور وانصراف'!I313:AQ313,"1/2إعتيادى")</f>
        <v>0</v>
      </c>
      <c r="J310" s="25">
        <f>COUNTIF('حضور وانصراف'!H313:AL313,"عارضه")</f>
        <v>0</v>
      </c>
      <c r="K310" s="25">
        <f>COUNTIF('حضور وانصراف'!I313:AQ313,"1/2عارضه")</f>
        <v>0</v>
      </c>
      <c r="L310" s="25">
        <f>COUNTIF('حضور وانصراف'!H313:AL313,"بدون اجر")</f>
        <v>0</v>
      </c>
      <c r="M310" s="25">
        <f>COUNTIF('حضور وانصراف'!H313:AL313,"1/2بدون")</f>
        <v>0</v>
      </c>
      <c r="N310" s="25">
        <f>COUNTIF('حضور وانصراف'!H313:AL313,"إذن 1")</f>
        <v>0</v>
      </c>
      <c r="O310" s="25">
        <f>COUNTIF('حضور وانصراف'!H313:AL313,"إذن 2")</f>
        <v>0</v>
      </c>
      <c r="P310" s="25">
        <f>COUNTIF('حضور وانصراف'!H313:AL313,"م")</f>
        <v>0</v>
      </c>
      <c r="Q310" s="25">
        <f>COUNTIF('حضور وانصراف'!H313:AL313,"مرضى")</f>
        <v>0</v>
      </c>
      <c r="R310" s="25">
        <f t="shared" si="25"/>
        <v>0</v>
      </c>
      <c r="S310" s="25">
        <f>COUNTIF('حضور وانصراف'!H313:AL313,"&gt;0")</f>
        <v>0</v>
      </c>
      <c r="T310" s="25">
        <f>SUMIF('حضور وانصراف'!H313:AL313,"&gt;0")</f>
        <v>0</v>
      </c>
      <c r="U310" s="26">
        <f t="shared" si="26"/>
        <v>0</v>
      </c>
      <c r="V310" s="25">
        <f>COUNTIF('حضور وانصراف'!H313:AL313,"&lt;0")</f>
        <v>0</v>
      </c>
      <c r="W310" s="25">
        <f>-SUMIF('حضور وانصراف'!H313:AL313,"&lt;0")</f>
        <v>0</v>
      </c>
      <c r="X310" s="26">
        <f t="shared" si="27"/>
        <v>0</v>
      </c>
      <c r="Y310" s="88">
        <f t="shared" si="28"/>
        <v>-28</v>
      </c>
      <c r="Z310" s="27">
        <f>'حضور وانصراف'!AP313</f>
        <v>0</v>
      </c>
      <c r="AA310" s="27">
        <f>'حضور وانصراف'!AO313</f>
        <v>0</v>
      </c>
      <c r="AB310" s="27">
        <f>'حضور وانصراف'!AQ313</f>
        <v>0</v>
      </c>
      <c r="AC310" s="27">
        <f>'حضور وانصراف'!AR313</f>
        <v>0</v>
      </c>
      <c r="AD310" s="28">
        <f t="shared" si="29"/>
        <v>0</v>
      </c>
      <c r="AE310" s="27">
        <f>'حضور وانصراف'!AW313</f>
        <v>0</v>
      </c>
      <c r="AF310" s="27">
        <f>'حضور وانصراف'!AX313</f>
        <v>0</v>
      </c>
      <c r="AG310" s="27">
        <f>'حضور وانصراف'!AS313</f>
        <v>0</v>
      </c>
      <c r="AH310" s="27">
        <f>'حضور وانصراف'!AT313</f>
        <v>0</v>
      </c>
    </row>
    <row r="311" spans="1:34" ht="18.75" thickBot="1" x14ac:dyDescent="0.25">
      <c r="A311" s="24">
        <f>'حضور وانصراف'!D314</f>
        <v>299</v>
      </c>
      <c r="B311" s="24">
        <f>'حضور وانصراف'!E314</f>
        <v>0</v>
      </c>
      <c r="C311" s="24">
        <f>'حضور وانصراف'!F314</f>
        <v>0</v>
      </c>
      <c r="D311" s="24" t="str">
        <f>'حضور وانصراف'!G314</f>
        <v>عامل انتاج</v>
      </c>
      <c r="E311" s="24">
        <f>COUNTIF('حضور وانصراف'!H314:AL314,"ح")+COUNTIF('حضور وانصراف'!H314:AL314,"&lt;0")+COUNTIF('حضور وانصراف'!H314:AL314,"&gt;0")</f>
        <v>0</v>
      </c>
      <c r="F311" s="88">
        <f t="shared" si="24"/>
        <v>-28</v>
      </c>
      <c r="G311" s="25">
        <f>COUNTIF('حضور وانصراف'!H314:AL314,"غ ب")</f>
        <v>0</v>
      </c>
      <c r="H311" s="25">
        <f>COUNTIF('حضور وانصراف'!H314:AL314,"إعتيادى")</f>
        <v>0</v>
      </c>
      <c r="I311" s="25">
        <f>COUNTIF('حضور وانصراف'!I314:AQ314,"1/2إعتيادى")</f>
        <v>0</v>
      </c>
      <c r="J311" s="25">
        <f>COUNTIF('حضور وانصراف'!H314:AL314,"عارضه")</f>
        <v>0</v>
      </c>
      <c r="K311" s="25">
        <f>COUNTIF('حضور وانصراف'!I314:AQ314,"1/2عارضه")</f>
        <v>0</v>
      </c>
      <c r="L311" s="25">
        <f>COUNTIF('حضور وانصراف'!H314:AL314,"بدون اجر")</f>
        <v>0</v>
      </c>
      <c r="M311" s="25">
        <f>COUNTIF('حضور وانصراف'!H314:AL314,"1/2بدون")</f>
        <v>0</v>
      </c>
      <c r="N311" s="25">
        <f>COUNTIF('حضور وانصراف'!H314:AL314,"إذن 1")</f>
        <v>0</v>
      </c>
      <c r="O311" s="25">
        <f>COUNTIF('حضور وانصراف'!H314:AL314,"إذن 2")</f>
        <v>0</v>
      </c>
      <c r="P311" s="25">
        <f>COUNTIF('حضور وانصراف'!H314:AL314,"م")</f>
        <v>0</v>
      </c>
      <c r="Q311" s="25">
        <f>COUNTIF('حضور وانصراف'!H314:AL314,"مرضى")</f>
        <v>0</v>
      </c>
      <c r="R311" s="25">
        <f t="shared" si="25"/>
        <v>0</v>
      </c>
      <c r="S311" s="25">
        <f>COUNTIF('حضور وانصراف'!H314:AL314,"&gt;0")</f>
        <v>0</v>
      </c>
      <c r="T311" s="25">
        <f>SUMIF('حضور وانصراف'!H314:AL314,"&gt;0")</f>
        <v>0</v>
      </c>
      <c r="U311" s="26">
        <f t="shared" si="26"/>
        <v>0</v>
      </c>
      <c r="V311" s="25">
        <f>COUNTIF('حضور وانصراف'!H314:AL314,"&lt;0")</f>
        <v>0</v>
      </c>
      <c r="W311" s="25">
        <f>-SUMIF('حضور وانصراف'!H314:AL314,"&lt;0")</f>
        <v>0</v>
      </c>
      <c r="X311" s="26">
        <f t="shared" si="27"/>
        <v>0</v>
      </c>
      <c r="Y311" s="88">
        <f t="shared" si="28"/>
        <v>-28</v>
      </c>
      <c r="Z311" s="27">
        <f>'حضور وانصراف'!AP314</f>
        <v>0</v>
      </c>
      <c r="AA311" s="27">
        <f>'حضور وانصراف'!AO314</f>
        <v>0</v>
      </c>
      <c r="AB311" s="27">
        <f>'حضور وانصراف'!AQ314</f>
        <v>0</v>
      </c>
      <c r="AC311" s="27">
        <f>'حضور وانصراف'!AR314</f>
        <v>0</v>
      </c>
      <c r="AD311" s="28">
        <f t="shared" si="29"/>
        <v>0</v>
      </c>
      <c r="AE311" s="27">
        <f>'حضور وانصراف'!AW314</f>
        <v>0</v>
      </c>
      <c r="AF311" s="27">
        <f>'حضور وانصراف'!AX314</f>
        <v>0</v>
      </c>
      <c r="AG311" s="27">
        <f>'حضور وانصراف'!AS314</f>
        <v>0</v>
      </c>
      <c r="AH311" s="27">
        <f>'حضور وانصراف'!AT314</f>
        <v>0</v>
      </c>
    </row>
    <row r="312" spans="1:34" ht="18.75" thickBot="1" x14ac:dyDescent="0.25">
      <c r="A312" s="24">
        <f>'حضور وانصراف'!D315</f>
        <v>300</v>
      </c>
      <c r="B312" s="24">
        <f>'حضور وانصراف'!E315</f>
        <v>0</v>
      </c>
      <c r="C312" s="24">
        <f>'حضور وانصراف'!F315</f>
        <v>0</v>
      </c>
      <c r="D312" s="24" t="str">
        <f>'حضور وانصراف'!G315</f>
        <v>عامل انتاج</v>
      </c>
      <c r="E312" s="24">
        <f>COUNTIF('حضور وانصراف'!H315:AL315,"ح")+COUNTIF('حضور وانصراف'!H315:AL315,"&lt;0")+COUNTIF('حضور وانصراف'!H315:AL315,"&gt;0")</f>
        <v>0</v>
      </c>
      <c r="F312" s="88">
        <f t="shared" si="24"/>
        <v>-28</v>
      </c>
      <c r="G312" s="25">
        <f>COUNTIF('حضور وانصراف'!H315:AL315,"غ ب")</f>
        <v>0</v>
      </c>
      <c r="H312" s="25">
        <f>COUNTIF('حضور وانصراف'!H315:AL315,"إعتيادى")</f>
        <v>0</v>
      </c>
      <c r="I312" s="25">
        <f>COUNTIF('حضور وانصراف'!I315:AQ315,"1/2إعتيادى")</f>
        <v>0</v>
      </c>
      <c r="J312" s="25">
        <f>COUNTIF('حضور وانصراف'!H315:AL315,"عارضه")</f>
        <v>0</v>
      </c>
      <c r="K312" s="25">
        <f>COUNTIF('حضور وانصراف'!I315:AQ315,"1/2عارضه")</f>
        <v>0</v>
      </c>
      <c r="L312" s="25">
        <f>COUNTIF('حضور وانصراف'!H315:AL315,"بدون اجر")</f>
        <v>0</v>
      </c>
      <c r="M312" s="25">
        <f>COUNTIF('حضور وانصراف'!H315:AL315,"1/2بدون")</f>
        <v>0</v>
      </c>
      <c r="N312" s="25">
        <f>COUNTIF('حضور وانصراف'!H315:AL315,"إذن 1")</f>
        <v>0</v>
      </c>
      <c r="O312" s="25">
        <f>COUNTIF('حضور وانصراف'!H315:AL315,"إذن 2")</f>
        <v>0</v>
      </c>
      <c r="P312" s="25">
        <f>COUNTIF('حضور وانصراف'!H315:AL315,"م")</f>
        <v>0</v>
      </c>
      <c r="Q312" s="25">
        <f>COUNTIF('حضور وانصراف'!H315:AL315,"مرضى")</f>
        <v>0</v>
      </c>
      <c r="R312" s="25">
        <f t="shared" si="25"/>
        <v>0</v>
      </c>
      <c r="S312" s="25">
        <f>COUNTIF('حضور وانصراف'!H315:AL315,"&gt;0")</f>
        <v>0</v>
      </c>
      <c r="T312" s="25">
        <f>SUMIF('حضور وانصراف'!H315:AL315,"&gt;0")</f>
        <v>0</v>
      </c>
      <c r="U312" s="26">
        <f t="shared" si="26"/>
        <v>0</v>
      </c>
      <c r="V312" s="25">
        <f>COUNTIF('حضور وانصراف'!H315:AL315,"&lt;0")</f>
        <v>0</v>
      </c>
      <c r="W312" s="25">
        <f>-SUMIF('حضور وانصراف'!H315:AL315,"&lt;0")</f>
        <v>0</v>
      </c>
      <c r="X312" s="26">
        <f t="shared" si="27"/>
        <v>0</v>
      </c>
      <c r="Y312" s="88">
        <f t="shared" si="28"/>
        <v>-28</v>
      </c>
      <c r="Z312" s="27">
        <f>'حضور وانصراف'!AP315</f>
        <v>0</v>
      </c>
      <c r="AA312" s="27">
        <f>'حضور وانصراف'!AO315</f>
        <v>0</v>
      </c>
      <c r="AB312" s="27">
        <f>'حضور وانصراف'!AQ315</f>
        <v>0</v>
      </c>
      <c r="AC312" s="27">
        <f>'حضور وانصراف'!AR315</f>
        <v>0</v>
      </c>
      <c r="AD312" s="28">
        <f t="shared" si="29"/>
        <v>0</v>
      </c>
      <c r="AE312" s="27">
        <f>'حضور وانصراف'!AW315</f>
        <v>0</v>
      </c>
      <c r="AF312" s="27">
        <f>'حضور وانصراف'!AX315</f>
        <v>0</v>
      </c>
      <c r="AG312" s="27">
        <f>'حضور وانصراف'!AS315</f>
        <v>0</v>
      </c>
      <c r="AH312" s="27">
        <f>'حضور وانصراف'!AT315</f>
        <v>0</v>
      </c>
    </row>
    <row r="313" spans="1:34" ht="18.75" thickBot="1" x14ac:dyDescent="0.25">
      <c r="A313" s="142" t="s">
        <v>282</v>
      </c>
      <c r="B313" s="143"/>
      <c r="C313" s="143"/>
      <c r="D313" s="144"/>
    </row>
  </sheetData>
  <sheetProtection formatCells="0" formatColumns="0" formatRows="0" insertColumns="0" insertRows="0" insertHyperlinks="0" deleteColumns="0" deleteRows="0" pivotTables="0"/>
  <mergeCells count="42">
    <mergeCell ref="AG9:AG12"/>
    <mergeCell ref="AH9:AH12"/>
    <mergeCell ref="AA9:AA12"/>
    <mergeCell ref="E9:E10"/>
    <mergeCell ref="S9:U10"/>
    <mergeCell ref="S11:S12"/>
    <mergeCell ref="P9:P12"/>
    <mergeCell ref="Q9:Q12"/>
    <mergeCell ref="R9:R12"/>
    <mergeCell ref="Y9:Y12"/>
    <mergeCell ref="N11:N12"/>
    <mergeCell ref="N9:O10"/>
    <mergeCell ref="AF9:AF12"/>
    <mergeCell ref="T11:T12"/>
    <mergeCell ref="V11:V12"/>
    <mergeCell ref="W11:W12"/>
    <mergeCell ref="F11:F12"/>
    <mergeCell ref="J11:K11"/>
    <mergeCell ref="AE9:AE12"/>
    <mergeCell ref="AD9:AD12"/>
    <mergeCell ref="AC9:AC12"/>
    <mergeCell ref="Z9:Z12"/>
    <mergeCell ref="AB9:AB12"/>
    <mergeCell ref="A1:C1"/>
    <mergeCell ref="A2:C2"/>
    <mergeCell ref="A3:C3"/>
    <mergeCell ref="C9:C12"/>
    <mergeCell ref="A5:Y5"/>
    <mergeCell ref="G11:G12"/>
    <mergeCell ref="H11:I11"/>
    <mergeCell ref="E11:E12"/>
    <mergeCell ref="L11:M11"/>
    <mergeCell ref="F9:G10"/>
    <mergeCell ref="H9:M10"/>
    <mergeCell ref="A9:A12"/>
    <mergeCell ref="U11:U12"/>
    <mergeCell ref="O11:O12"/>
    <mergeCell ref="V9:X10"/>
    <mergeCell ref="X11:X12"/>
    <mergeCell ref="A313:D313"/>
    <mergeCell ref="D9:D12"/>
    <mergeCell ref="B9:B1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35" orientation="landscape" r:id="rId1"/>
  <headerFooter alignWithMargins="0"/>
  <ignoredErrors>
    <ignoredError sqref="I13:K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4"/>
    <pageSetUpPr fitToPage="1"/>
  </sheetPr>
  <dimension ref="A1:CS311"/>
  <sheetViews>
    <sheetView rightToLeft="1" workbookViewId="0">
      <pane xSplit="8" ySplit="10" topLeftCell="I309" activePane="bottomRight" state="frozen"/>
      <selection activeCell="F572" sqref="F572"/>
      <selection pane="topRight" activeCell="F572" sqref="F572"/>
      <selection pane="bottomLeft" activeCell="F572" sqref="F572"/>
      <selection pane="bottomRight" activeCell="A312" sqref="A312:XFD1048576"/>
    </sheetView>
  </sheetViews>
  <sheetFormatPr defaultColWidth="9.140625" defaultRowHeight="23.25" x14ac:dyDescent="0.2"/>
  <cols>
    <col min="1" max="1" width="7.42578125" style="30" hidden="1" customWidth="1"/>
    <col min="2" max="2" width="6.85546875" style="41" bestFit="1" customWidth="1"/>
    <col min="3" max="3" width="14.42578125" style="41" bestFit="1" customWidth="1"/>
    <col min="4" max="4" width="33.42578125" style="41" customWidth="1"/>
    <col min="5" max="5" width="12.85546875" style="41" hidden="1" customWidth="1"/>
    <col min="6" max="6" width="13" style="41" hidden="1" customWidth="1"/>
    <col min="7" max="7" width="17" style="41" hidden="1" customWidth="1"/>
    <col min="8" max="8" width="22" style="41" bestFit="1" customWidth="1"/>
    <col min="9" max="9" width="13.7109375" style="41" hidden="1" customWidth="1"/>
    <col min="10" max="10" width="12.5703125" style="41" hidden="1" customWidth="1"/>
    <col min="11" max="13" width="12.140625" style="41" hidden="1" customWidth="1"/>
    <col min="14" max="14" width="12.140625" style="41" customWidth="1"/>
    <col min="15" max="15" width="11.85546875" style="41" bestFit="1" customWidth="1"/>
    <col min="16" max="16" width="12.42578125" style="41" hidden="1" customWidth="1"/>
    <col min="17" max="17" width="11.28515625" style="62" hidden="1" customWidth="1"/>
    <col min="18" max="18" width="10.42578125" style="41" hidden="1" customWidth="1"/>
    <col min="19" max="19" width="19" style="95" bestFit="1" customWidth="1"/>
    <col min="20" max="20" width="11.5703125" style="41" hidden="1" customWidth="1"/>
    <col min="21" max="21" width="12.42578125" style="41" hidden="1" customWidth="1"/>
    <col min="22" max="22" width="14.140625" style="41" hidden="1" customWidth="1"/>
    <col min="23" max="23" width="13.42578125" style="41" hidden="1" customWidth="1"/>
    <col min="24" max="24" width="2.85546875" style="41" hidden="1" customWidth="1"/>
    <col min="25" max="25" width="11.42578125" style="41" hidden="1" customWidth="1"/>
    <col min="26" max="26" width="9.5703125" style="91" bestFit="1" customWidth="1"/>
    <col min="27" max="27" width="8.42578125" style="41" customWidth="1"/>
    <col min="28" max="28" width="11.28515625" style="41" customWidth="1"/>
    <col min="29" max="29" width="11.85546875" style="41" hidden="1" customWidth="1"/>
    <col min="30" max="30" width="13.42578125" style="41" hidden="1" customWidth="1"/>
    <col min="31" max="31" width="11.140625" style="41" hidden="1" customWidth="1"/>
    <col min="32" max="32" width="10.7109375" style="41" hidden="1" customWidth="1"/>
    <col min="33" max="33" width="9.42578125" style="41" bestFit="1" customWidth="1"/>
    <col min="34" max="34" width="9.85546875" style="41" customWidth="1"/>
    <col min="35" max="35" width="10.7109375" style="41" hidden="1" customWidth="1"/>
    <col min="36" max="36" width="11" style="41" bestFit="1" customWidth="1"/>
    <col min="37" max="37" width="11.5703125" style="41" hidden="1" customWidth="1"/>
    <col min="38" max="39" width="12.140625" style="41" customWidth="1"/>
    <col min="40" max="40" width="12.7109375" style="80" bestFit="1" customWidth="1"/>
    <col min="41" max="41" width="8.28515625" style="49" bestFit="1" customWidth="1"/>
    <col min="42" max="42" width="8" style="49" bestFit="1" customWidth="1"/>
    <col min="43" max="43" width="29.140625" style="41" bestFit="1" customWidth="1"/>
    <col min="44" max="57" width="9.140625" style="30"/>
    <col min="58" max="16384" width="9.140625" style="41"/>
  </cols>
  <sheetData>
    <row r="1" spans="1:97" s="51" customFormat="1" ht="26.25" x14ac:dyDescent="0.2">
      <c r="A1" s="209" t="s">
        <v>67</v>
      </c>
      <c r="B1" s="209"/>
      <c r="C1" s="209"/>
      <c r="D1" s="209"/>
      <c r="E1" s="209"/>
      <c r="F1" s="209"/>
      <c r="G1" s="50"/>
      <c r="N1" s="52"/>
      <c r="Q1" s="59"/>
      <c r="S1" s="92"/>
      <c r="Z1" s="89"/>
      <c r="AN1" s="77"/>
      <c r="AO1" s="48"/>
      <c r="AP1" s="48"/>
      <c r="AQ1" s="53"/>
    </row>
    <row r="2" spans="1:97" s="51" customFormat="1" x14ac:dyDescent="0.2">
      <c r="A2" s="210" t="s">
        <v>68</v>
      </c>
      <c r="B2" s="210"/>
      <c r="C2" s="210"/>
      <c r="D2" s="210"/>
      <c r="E2" s="210"/>
      <c r="F2" s="210"/>
      <c r="G2" s="50"/>
      <c r="N2" s="52"/>
      <c r="Q2" s="59"/>
      <c r="S2" s="92"/>
      <c r="Z2" s="89"/>
      <c r="AN2" s="77"/>
      <c r="AO2" s="48"/>
      <c r="AP2" s="48"/>
      <c r="AQ2" s="53"/>
    </row>
    <row r="3" spans="1:97" s="51" customFormat="1" ht="24" thickBot="1" x14ac:dyDescent="0.25">
      <c r="A3" s="210" t="s">
        <v>69</v>
      </c>
      <c r="B3" s="210"/>
      <c r="C3" s="210"/>
      <c r="D3" s="210"/>
      <c r="E3" s="210"/>
      <c r="F3" s="210"/>
      <c r="G3" s="50"/>
      <c r="N3" s="52"/>
      <c r="Q3" s="59"/>
      <c r="S3" s="92"/>
      <c r="Z3" s="89"/>
      <c r="AN3" s="77"/>
      <c r="AO3" s="48"/>
      <c r="AP3" s="48"/>
      <c r="AQ3" s="53"/>
    </row>
    <row r="4" spans="1:97" ht="15.75" customHeight="1" x14ac:dyDescent="0.2">
      <c r="B4" s="54"/>
      <c r="C4" s="54"/>
      <c r="D4" s="54"/>
      <c r="E4" s="54"/>
      <c r="F4" s="193" t="s">
        <v>238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5"/>
      <c r="U4" s="54"/>
      <c r="V4" s="54"/>
      <c r="W4" s="54"/>
      <c r="X4" s="54"/>
      <c r="Y4" s="54"/>
      <c r="Z4" s="90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78"/>
      <c r="AO4" s="55"/>
      <c r="AP4" s="55"/>
      <c r="AQ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</row>
    <row r="5" spans="1:97" ht="16.5" customHeight="1" thickBot="1" x14ac:dyDescent="0.25">
      <c r="B5" s="54"/>
      <c r="C5" s="54"/>
      <c r="D5" s="54"/>
      <c r="E5" s="54"/>
      <c r="F5" s="196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8"/>
      <c r="U5" s="54"/>
      <c r="V5" s="54"/>
      <c r="W5" s="54"/>
      <c r="X5" s="54"/>
      <c r="Y5" s="54"/>
      <c r="Z5" s="90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78"/>
      <c r="AO5" s="55"/>
      <c r="AP5" s="55"/>
      <c r="AQ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</row>
    <row r="6" spans="1:97" ht="24" thickBot="1" x14ac:dyDescent="0.2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0"/>
      <c r="R6" s="54"/>
      <c r="S6" s="93"/>
      <c r="T6" s="54"/>
      <c r="U6" s="54"/>
      <c r="V6" s="54"/>
      <c r="W6" s="54"/>
      <c r="X6" s="54"/>
      <c r="Y6" s="54"/>
      <c r="Z6" s="90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78"/>
      <c r="AO6" s="55"/>
      <c r="AP6" s="55"/>
      <c r="AQ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</row>
    <row r="7" spans="1:97" ht="17.45" customHeight="1" thickBot="1" x14ac:dyDescent="0.25">
      <c r="B7" s="179" t="s">
        <v>62</v>
      </c>
      <c r="C7" s="179"/>
      <c r="D7" s="179"/>
      <c r="E7" s="179"/>
      <c r="F7" s="179"/>
      <c r="G7" s="179"/>
      <c r="H7" s="179"/>
      <c r="I7" s="202" t="s">
        <v>52</v>
      </c>
      <c r="J7" s="203"/>
      <c r="K7" s="203"/>
      <c r="L7" s="203"/>
      <c r="M7" s="204"/>
      <c r="N7" s="202" t="s">
        <v>94</v>
      </c>
      <c r="O7" s="204"/>
      <c r="P7" s="185" t="s">
        <v>49</v>
      </c>
      <c r="Q7" s="185"/>
      <c r="R7" s="185"/>
      <c r="S7" s="185"/>
      <c r="T7" s="185"/>
      <c r="U7" s="185"/>
      <c r="V7" s="185"/>
      <c r="W7" s="185"/>
      <c r="X7" s="185"/>
      <c r="Y7" s="185"/>
      <c r="Z7" s="180" t="s">
        <v>51</v>
      </c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91" t="s">
        <v>63</v>
      </c>
      <c r="AM7" s="191" t="s">
        <v>63</v>
      </c>
      <c r="AN7" s="216" t="s">
        <v>61</v>
      </c>
      <c r="AO7" s="213" t="s">
        <v>123</v>
      </c>
      <c r="AP7" s="176" t="s">
        <v>247</v>
      </c>
      <c r="AQ7" s="212" t="s">
        <v>231</v>
      </c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</row>
    <row r="8" spans="1:97" ht="17.45" customHeight="1" thickBot="1" x14ac:dyDescent="0.25">
      <c r="B8" s="179"/>
      <c r="C8" s="179"/>
      <c r="D8" s="179"/>
      <c r="E8" s="179"/>
      <c r="F8" s="179"/>
      <c r="G8" s="179"/>
      <c r="H8" s="179"/>
      <c r="I8" s="205"/>
      <c r="J8" s="206"/>
      <c r="K8" s="206"/>
      <c r="L8" s="206"/>
      <c r="M8" s="207"/>
      <c r="N8" s="205"/>
      <c r="O8" s="207"/>
      <c r="P8" s="199" t="s">
        <v>14</v>
      </c>
      <c r="Q8" s="200"/>
      <c r="R8" s="200"/>
      <c r="S8" s="200"/>
      <c r="T8" s="200"/>
      <c r="U8" s="200"/>
      <c r="V8" s="200"/>
      <c r="W8" s="199" t="s">
        <v>48</v>
      </c>
      <c r="X8" s="200"/>
      <c r="Y8" s="201"/>
      <c r="Z8" s="180" t="s">
        <v>14</v>
      </c>
      <c r="AA8" s="180"/>
      <c r="AB8" s="180"/>
      <c r="AC8" s="180"/>
      <c r="AD8" s="180"/>
      <c r="AE8" s="180" t="s">
        <v>54</v>
      </c>
      <c r="AF8" s="180"/>
      <c r="AG8" s="180" t="s">
        <v>48</v>
      </c>
      <c r="AH8" s="180"/>
      <c r="AI8" s="180"/>
      <c r="AJ8" s="180"/>
      <c r="AK8" s="180"/>
      <c r="AL8" s="192"/>
      <c r="AM8" s="192"/>
      <c r="AN8" s="217"/>
      <c r="AO8" s="214"/>
      <c r="AP8" s="177"/>
      <c r="AQ8" s="187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</row>
    <row r="9" spans="1:97" ht="13.5" customHeight="1" thickBot="1" x14ac:dyDescent="0.25">
      <c r="B9" s="179" t="s">
        <v>0</v>
      </c>
      <c r="C9" s="179" t="s">
        <v>1</v>
      </c>
      <c r="D9" s="179" t="s">
        <v>75</v>
      </c>
      <c r="E9" s="179" t="s">
        <v>40</v>
      </c>
      <c r="F9" s="179" t="s">
        <v>42</v>
      </c>
      <c r="G9" s="183" t="s">
        <v>66</v>
      </c>
      <c r="H9" s="179" t="s">
        <v>41</v>
      </c>
      <c r="I9" s="181" t="s">
        <v>43</v>
      </c>
      <c r="J9" s="181" t="s">
        <v>44</v>
      </c>
      <c r="K9" s="181" t="s">
        <v>45</v>
      </c>
      <c r="L9" s="181" t="s">
        <v>46</v>
      </c>
      <c r="M9" s="181" t="s">
        <v>64</v>
      </c>
      <c r="N9" s="211" t="s">
        <v>47</v>
      </c>
      <c r="O9" s="211" t="s">
        <v>53</v>
      </c>
      <c r="P9" s="182" t="s">
        <v>57</v>
      </c>
      <c r="Q9" s="186" t="s">
        <v>92</v>
      </c>
      <c r="R9" s="182" t="s">
        <v>70</v>
      </c>
      <c r="S9" s="208" t="s">
        <v>313</v>
      </c>
      <c r="T9" s="182" t="s">
        <v>50</v>
      </c>
      <c r="U9" s="182"/>
      <c r="V9" s="182"/>
      <c r="W9" s="182"/>
      <c r="X9" s="182"/>
      <c r="Y9" s="182" t="s">
        <v>50</v>
      </c>
      <c r="Z9" s="190" t="s">
        <v>16</v>
      </c>
      <c r="AA9" s="189" t="s">
        <v>59</v>
      </c>
      <c r="AB9" s="189" t="s">
        <v>73</v>
      </c>
      <c r="AC9" s="189" t="s">
        <v>230</v>
      </c>
      <c r="AD9" s="180" t="s">
        <v>50</v>
      </c>
      <c r="AE9" s="189" t="s">
        <v>55</v>
      </c>
      <c r="AF9" s="189" t="s">
        <v>56</v>
      </c>
      <c r="AG9" s="189" t="s">
        <v>60</v>
      </c>
      <c r="AH9" s="180" t="s">
        <v>74</v>
      </c>
      <c r="AI9" s="189" t="s">
        <v>58</v>
      </c>
      <c r="AJ9" s="189" t="s">
        <v>99</v>
      </c>
      <c r="AK9" s="189" t="s">
        <v>50</v>
      </c>
      <c r="AL9" s="187" t="s">
        <v>96</v>
      </c>
      <c r="AM9" s="187" t="s">
        <v>281</v>
      </c>
      <c r="AN9" s="217"/>
      <c r="AO9" s="214"/>
      <c r="AP9" s="177"/>
      <c r="AQ9" s="187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</row>
    <row r="10" spans="1:97" ht="39.75" customHeight="1" thickBot="1" x14ac:dyDescent="0.25">
      <c r="B10" s="179"/>
      <c r="C10" s="179"/>
      <c r="D10" s="179"/>
      <c r="E10" s="179"/>
      <c r="F10" s="179"/>
      <c r="G10" s="184"/>
      <c r="H10" s="179"/>
      <c r="I10" s="181"/>
      <c r="J10" s="181"/>
      <c r="K10" s="181"/>
      <c r="L10" s="181"/>
      <c r="M10" s="181"/>
      <c r="N10" s="211"/>
      <c r="O10" s="211"/>
      <c r="P10" s="182"/>
      <c r="Q10" s="186"/>
      <c r="R10" s="182"/>
      <c r="S10" s="208"/>
      <c r="T10" s="182"/>
      <c r="U10" s="182"/>
      <c r="V10" s="182"/>
      <c r="W10" s="182"/>
      <c r="X10" s="182"/>
      <c r="Y10" s="182"/>
      <c r="Z10" s="190"/>
      <c r="AA10" s="189"/>
      <c r="AB10" s="189"/>
      <c r="AC10" s="189"/>
      <c r="AD10" s="180"/>
      <c r="AE10" s="189"/>
      <c r="AF10" s="189"/>
      <c r="AG10" s="189"/>
      <c r="AH10" s="180"/>
      <c r="AI10" s="189"/>
      <c r="AJ10" s="189"/>
      <c r="AK10" s="189"/>
      <c r="AL10" s="188"/>
      <c r="AM10" s="188"/>
      <c r="AN10" s="218"/>
      <c r="AO10" s="215"/>
      <c r="AP10" s="178"/>
      <c r="AQ10" s="188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</row>
    <row r="11" spans="1:97" ht="24" thickBot="1" x14ac:dyDescent="0.25">
      <c r="B11" s="31">
        <f>'البيان النهائى '!A13</f>
        <v>1</v>
      </c>
      <c r="C11" s="31">
        <f>'البيان النهائى '!B13</f>
        <v>185</v>
      </c>
      <c r="D11" s="31" t="str">
        <f>'حضور وانصراف'!F16</f>
        <v>ابراهيم عبدالمنعم ابراهيم سيد مصطفى</v>
      </c>
      <c r="E11" s="31" t="s">
        <v>86</v>
      </c>
      <c r="F11" s="31"/>
      <c r="G11" s="32"/>
      <c r="H11" s="31" t="str">
        <f>'حضور وانصراف'!G16</f>
        <v>عامل انتاج</v>
      </c>
      <c r="I11" s="33">
        <f>'حضور وانصراف'!AU16</f>
        <v>1800</v>
      </c>
      <c r="J11" s="33"/>
      <c r="K11" s="33"/>
      <c r="L11" s="33"/>
      <c r="M11" s="33">
        <f>'حضور وانصراف'!AV16</f>
        <v>0</v>
      </c>
      <c r="N11" s="33">
        <f>M11+I11</f>
        <v>1800</v>
      </c>
      <c r="O11" s="34">
        <f>N11/30</f>
        <v>60</v>
      </c>
      <c r="P11" s="35">
        <f>'البيان النهائى '!E13</f>
        <v>9</v>
      </c>
      <c r="Q11" s="61">
        <f>'البيان النهائى '!R13</f>
        <v>1.5</v>
      </c>
      <c r="R11" s="36">
        <f>'البيان النهائى '!U13+'البيان النهائى '!AA13</f>
        <v>0</v>
      </c>
      <c r="S11" s="94">
        <f>P11+Q11+R11</f>
        <v>10.5</v>
      </c>
      <c r="T11" s="36">
        <f>+R11*O11+Q11*O11+P11*O11</f>
        <v>630</v>
      </c>
      <c r="U11" s="35"/>
      <c r="V11" s="35"/>
      <c r="W11" s="35"/>
      <c r="X11" s="35"/>
      <c r="Y11" s="36">
        <f>X11+W11+V11*O11+U11*O11</f>
        <v>0</v>
      </c>
      <c r="Z11" s="96">
        <f>'البيان النهائى '!Y13</f>
        <v>-17.5</v>
      </c>
      <c r="AA11" s="38">
        <f>'البيان النهائى '!Z13</f>
        <v>0</v>
      </c>
      <c r="AB11" s="37">
        <f>'البيان النهائى '!X13</f>
        <v>0</v>
      </c>
      <c r="AC11" s="38"/>
      <c r="AD11" s="39">
        <f>AC11*O11+AB11*O11+AA11*O11</f>
        <v>0</v>
      </c>
      <c r="AE11" s="38"/>
      <c r="AF11" s="38"/>
      <c r="AG11" s="38">
        <f>'البيان النهائى '!AC13</f>
        <v>0</v>
      </c>
      <c r="AH11" s="38">
        <f>'البيان النهائى '!AB13*2.5</f>
        <v>0</v>
      </c>
      <c r="AI11" s="38"/>
      <c r="AJ11" s="38">
        <f>'البيان النهائى '!AF13</f>
        <v>0</v>
      </c>
      <c r="AK11" s="37">
        <f>AJ11+AI11+AH11+AG11+AF11+AE11</f>
        <v>0</v>
      </c>
      <c r="AL11" s="40">
        <f>Y11+T11</f>
        <v>630</v>
      </c>
      <c r="AM11" s="40">
        <f>AK11+AD11</f>
        <v>0</v>
      </c>
      <c r="AN11" s="79">
        <f>AL11-AM11+AP11</f>
        <v>732</v>
      </c>
      <c r="AO11" s="47"/>
      <c r="AP11" s="63">
        <f>'حضور وانصراف'!AT16*O11</f>
        <v>102</v>
      </c>
      <c r="AQ11" s="46">
        <f>'حضور وانصراف'!AY16</f>
        <v>0</v>
      </c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</row>
    <row r="12" spans="1:97" ht="24" thickBot="1" x14ac:dyDescent="0.25">
      <c r="B12" s="31">
        <f>'البيان النهائى '!A14</f>
        <v>2</v>
      </c>
      <c r="C12" s="31">
        <f>'البيان النهائى '!B14</f>
        <v>186</v>
      </c>
      <c r="D12" s="31" t="str">
        <f>'حضور وانصراف'!F17</f>
        <v>عطيه محمد عطيه كشك</v>
      </c>
      <c r="E12" s="31" t="s">
        <v>86</v>
      </c>
      <c r="F12" s="31"/>
      <c r="G12" s="32"/>
      <c r="H12" s="31" t="str">
        <f>'حضور وانصراف'!G17</f>
        <v>عامل انتاج</v>
      </c>
      <c r="I12" s="33">
        <f>'حضور وانصراف'!AU17</f>
        <v>1600</v>
      </c>
      <c r="J12" s="33"/>
      <c r="K12" s="33"/>
      <c r="L12" s="33"/>
      <c r="M12" s="33">
        <f>'حضور وانصراف'!AV17</f>
        <v>0</v>
      </c>
      <c r="N12" s="33">
        <f t="shared" ref="N12:N75" si="0">M12+I12</f>
        <v>1600</v>
      </c>
      <c r="O12" s="34">
        <f t="shared" ref="O12:O75" si="1">N12/30</f>
        <v>53.333333333333336</v>
      </c>
      <c r="P12" s="35">
        <f>'البيان النهائى '!E14</f>
        <v>10</v>
      </c>
      <c r="Q12" s="61">
        <f>'البيان النهائى '!R14</f>
        <v>1.6666666666666667</v>
      </c>
      <c r="R12" s="36">
        <f>'البيان النهائى '!U14+'البيان النهائى '!AA14</f>
        <v>0</v>
      </c>
      <c r="S12" s="94">
        <f t="shared" ref="S12:S75" si="2">P12+Q12+R12</f>
        <v>11.666666666666666</v>
      </c>
      <c r="T12" s="36">
        <f t="shared" ref="T12:T75" si="3">+R12*O12+Q12*O12+P12*O12</f>
        <v>622.22222222222229</v>
      </c>
      <c r="U12" s="35"/>
      <c r="V12" s="35"/>
      <c r="W12" s="35"/>
      <c r="X12" s="35"/>
      <c r="Y12" s="36">
        <f t="shared" ref="Y12:Y75" si="4">X12+W12+V12*O12+U12*O12</f>
        <v>0</v>
      </c>
      <c r="Z12" s="96">
        <f>'البيان النهائى '!Y14</f>
        <v>-16.333333333333336</v>
      </c>
      <c r="AA12" s="38">
        <f>'البيان النهائى '!Z14</f>
        <v>0</v>
      </c>
      <c r="AB12" s="37">
        <f>'البيان النهائى '!X14</f>
        <v>0</v>
      </c>
      <c r="AC12" s="38"/>
      <c r="AD12" s="39">
        <f t="shared" ref="AD12:AD75" si="5">AC12*O12+AB12*O12+AA12*O12</f>
        <v>0</v>
      </c>
      <c r="AE12" s="38"/>
      <c r="AF12" s="38"/>
      <c r="AG12" s="38">
        <f>'البيان النهائى '!AC14</f>
        <v>0</v>
      </c>
      <c r="AH12" s="38">
        <f>'البيان النهائى '!AB14*2.5</f>
        <v>0</v>
      </c>
      <c r="AI12" s="38"/>
      <c r="AJ12" s="38">
        <f>'البيان النهائى '!AF14</f>
        <v>0</v>
      </c>
      <c r="AK12" s="37">
        <f t="shared" ref="AK12:AK75" si="6">AJ12+AI12+AH12+AG12+AF12+AE12</f>
        <v>0</v>
      </c>
      <c r="AL12" s="40">
        <f t="shared" ref="AL12:AL75" si="7">Y12+T12</f>
        <v>622.22222222222229</v>
      </c>
      <c r="AM12" s="40">
        <f t="shared" ref="AM12:AM75" si="8">AK12+AD12</f>
        <v>0</v>
      </c>
      <c r="AN12" s="79">
        <f t="shared" ref="AN12:AN75" si="9">AL12-AM12+AP12</f>
        <v>622.22222222222229</v>
      </c>
      <c r="AO12" s="47"/>
      <c r="AP12" s="63">
        <f>'حضور وانصراف'!AT17*O12</f>
        <v>0</v>
      </c>
      <c r="AQ12" s="46">
        <f>'حضور وانصراف'!AY17</f>
        <v>0</v>
      </c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</row>
    <row r="13" spans="1:97" ht="24" thickBot="1" x14ac:dyDescent="0.25">
      <c r="B13" s="31">
        <f>'البيان النهائى '!A15</f>
        <v>3</v>
      </c>
      <c r="C13" s="31">
        <f>'البيان النهائى '!B15</f>
        <v>181</v>
      </c>
      <c r="D13" s="31" t="str">
        <f>'حضور وانصراف'!F18</f>
        <v>ابراهيم عبدالفتاح يوسف رحيم</v>
      </c>
      <c r="E13" s="31" t="s">
        <v>86</v>
      </c>
      <c r="F13" s="31"/>
      <c r="G13" s="32"/>
      <c r="H13" s="31" t="str">
        <f>'حضور وانصراف'!G18</f>
        <v>مساعد مشرف وردية</v>
      </c>
      <c r="I13" s="33">
        <f>'حضور وانصراف'!AU18</f>
        <v>2200</v>
      </c>
      <c r="J13" s="33"/>
      <c r="K13" s="33"/>
      <c r="L13" s="33"/>
      <c r="M13" s="33">
        <f>'حضور وانصراف'!AV18</f>
        <v>0</v>
      </c>
      <c r="N13" s="33">
        <f t="shared" si="0"/>
        <v>2200</v>
      </c>
      <c r="O13" s="34">
        <f t="shared" si="1"/>
        <v>73.333333333333329</v>
      </c>
      <c r="P13" s="35">
        <f>'البيان النهائى '!E15</f>
        <v>9</v>
      </c>
      <c r="Q13" s="61">
        <f>'البيان النهائى '!R15</f>
        <v>1.5</v>
      </c>
      <c r="R13" s="36">
        <f>'البيان النهائى '!U15+'البيان النهائى '!AA15</f>
        <v>0</v>
      </c>
      <c r="S13" s="94">
        <f t="shared" si="2"/>
        <v>10.5</v>
      </c>
      <c r="T13" s="36">
        <f t="shared" si="3"/>
        <v>770</v>
      </c>
      <c r="U13" s="35"/>
      <c r="V13" s="35"/>
      <c r="W13" s="35"/>
      <c r="X13" s="35"/>
      <c r="Y13" s="36">
        <f t="shared" si="4"/>
        <v>0</v>
      </c>
      <c r="Z13" s="96">
        <f>'البيان النهائى '!Y15</f>
        <v>-17.5</v>
      </c>
      <c r="AA13" s="38">
        <f>'البيان النهائى '!Z15</f>
        <v>0</v>
      </c>
      <c r="AB13" s="37">
        <f>'البيان النهائى '!X15</f>
        <v>0</v>
      </c>
      <c r="AC13" s="38"/>
      <c r="AD13" s="39">
        <f t="shared" si="5"/>
        <v>0</v>
      </c>
      <c r="AE13" s="38"/>
      <c r="AF13" s="38"/>
      <c r="AG13" s="38">
        <f>'البيان النهائى '!AC15</f>
        <v>0</v>
      </c>
      <c r="AH13" s="38">
        <f>'البيان النهائى '!AB15*2.5</f>
        <v>0</v>
      </c>
      <c r="AI13" s="38"/>
      <c r="AJ13" s="38">
        <f>'البيان النهائى '!AF15</f>
        <v>0</v>
      </c>
      <c r="AK13" s="37">
        <f t="shared" si="6"/>
        <v>0</v>
      </c>
      <c r="AL13" s="40">
        <f t="shared" si="7"/>
        <v>770</v>
      </c>
      <c r="AM13" s="40">
        <f t="shared" si="8"/>
        <v>0</v>
      </c>
      <c r="AN13" s="79">
        <f t="shared" si="9"/>
        <v>770</v>
      </c>
      <c r="AO13" s="47"/>
      <c r="AP13" s="63">
        <f>'حضور وانصراف'!AT18*O13</f>
        <v>0</v>
      </c>
      <c r="AQ13" s="46">
        <f>'حضور وانصراف'!AY18</f>
        <v>0</v>
      </c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</row>
    <row r="14" spans="1:97" ht="24" thickBot="1" x14ac:dyDescent="0.25">
      <c r="B14" s="31">
        <f>'البيان النهائى '!A16</f>
        <v>4</v>
      </c>
      <c r="C14" s="31">
        <f>'البيان النهائى '!B16</f>
        <v>187</v>
      </c>
      <c r="D14" s="31" t="str">
        <f>'حضور وانصراف'!F19</f>
        <v>محمد عبدالرازق محمد عبدالرازق</v>
      </c>
      <c r="E14" s="31" t="s">
        <v>86</v>
      </c>
      <c r="F14" s="31"/>
      <c r="G14" s="32"/>
      <c r="H14" s="31" t="str">
        <f>'حضور وانصراف'!G19</f>
        <v>عجان</v>
      </c>
      <c r="I14" s="33">
        <f>'حضور وانصراف'!AU19</f>
        <v>2350</v>
      </c>
      <c r="J14" s="33"/>
      <c r="K14" s="33"/>
      <c r="L14" s="33"/>
      <c r="M14" s="33">
        <f>'حضور وانصراف'!AV19</f>
        <v>0</v>
      </c>
      <c r="N14" s="33">
        <f t="shared" si="0"/>
        <v>2350</v>
      </c>
      <c r="O14" s="34">
        <f t="shared" si="1"/>
        <v>78.333333333333329</v>
      </c>
      <c r="P14" s="35">
        <f>'البيان النهائى '!E16</f>
        <v>10</v>
      </c>
      <c r="Q14" s="61">
        <f>'البيان النهائى '!R16</f>
        <v>1.6666666666666667</v>
      </c>
      <c r="R14" s="36">
        <f>'البيان النهائى '!U16+'البيان النهائى '!AA16</f>
        <v>0</v>
      </c>
      <c r="S14" s="94">
        <f t="shared" si="2"/>
        <v>11.666666666666666</v>
      </c>
      <c r="T14" s="36">
        <f t="shared" si="3"/>
        <v>913.8888888888888</v>
      </c>
      <c r="U14" s="35"/>
      <c r="V14" s="35"/>
      <c r="W14" s="35"/>
      <c r="X14" s="35"/>
      <c r="Y14" s="36">
        <f t="shared" si="4"/>
        <v>0</v>
      </c>
      <c r="Z14" s="96">
        <f>'البيان النهائى '!Y16</f>
        <v>-16.333333333333336</v>
      </c>
      <c r="AA14" s="38">
        <f>'البيان النهائى '!Z16</f>
        <v>0</v>
      </c>
      <c r="AB14" s="37">
        <f>'البيان النهائى '!X16</f>
        <v>0</v>
      </c>
      <c r="AC14" s="38"/>
      <c r="AD14" s="39">
        <f t="shared" si="5"/>
        <v>0</v>
      </c>
      <c r="AE14" s="38"/>
      <c r="AF14" s="38"/>
      <c r="AG14" s="38">
        <f>'البيان النهائى '!AC16</f>
        <v>0</v>
      </c>
      <c r="AH14" s="38">
        <f>'البيان النهائى '!AB16*2.5</f>
        <v>0</v>
      </c>
      <c r="AI14" s="38"/>
      <c r="AJ14" s="38">
        <f>'البيان النهائى '!AF16</f>
        <v>0</v>
      </c>
      <c r="AK14" s="37">
        <f t="shared" si="6"/>
        <v>0</v>
      </c>
      <c r="AL14" s="40">
        <f t="shared" si="7"/>
        <v>913.8888888888888</v>
      </c>
      <c r="AM14" s="40">
        <f t="shared" si="8"/>
        <v>0</v>
      </c>
      <c r="AN14" s="79">
        <f t="shared" si="9"/>
        <v>992.22222222222217</v>
      </c>
      <c r="AO14" s="47"/>
      <c r="AP14" s="63">
        <f>'حضور وانصراف'!AT19*O14</f>
        <v>78.333333333333329</v>
      </c>
      <c r="AQ14" s="46">
        <f>'حضور وانصراف'!AY19</f>
        <v>0</v>
      </c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</row>
    <row r="15" spans="1:97" ht="24" thickBot="1" x14ac:dyDescent="0.25">
      <c r="B15" s="31">
        <f>'البيان النهائى '!A17</f>
        <v>5</v>
      </c>
      <c r="C15" s="31">
        <f>'البيان النهائى '!B17</f>
        <v>182</v>
      </c>
      <c r="D15" s="31" t="str">
        <f>'حضور وانصراف'!F20</f>
        <v>سلامه ابراهيم عبدالحميد سلامه</v>
      </c>
      <c r="E15" s="31" t="s">
        <v>86</v>
      </c>
      <c r="F15" s="31"/>
      <c r="G15" s="32"/>
      <c r="H15" s="31" t="str">
        <f>'حضور وانصراف'!G20</f>
        <v>مساعد مشرف وردية</v>
      </c>
      <c r="I15" s="33">
        <f>'حضور وانصراف'!AU20</f>
        <v>2750</v>
      </c>
      <c r="J15" s="33"/>
      <c r="K15" s="33"/>
      <c r="L15" s="33"/>
      <c r="M15" s="33">
        <f>'حضور وانصراف'!AV20</f>
        <v>0</v>
      </c>
      <c r="N15" s="33">
        <f t="shared" si="0"/>
        <v>2750</v>
      </c>
      <c r="O15" s="34">
        <f t="shared" si="1"/>
        <v>91.666666666666671</v>
      </c>
      <c r="P15" s="35">
        <f>'البيان النهائى '!E17</f>
        <v>8</v>
      </c>
      <c r="Q15" s="61">
        <f>'البيان النهائى '!R17</f>
        <v>1.3333333333333333</v>
      </c>
      <c r="R15" s="36">
        <f>'البيان النهائى '!U17+'البيان النهائى '!AA17</f>
        <v>0</v>
      </c>
      <c r="S15" s="94">
        <f t="shared" si="2"/>
        <v>9.3333333333333339</v>
      </c>
      <c r="T15" s="36">
        <f t="shared" si="3"/>
        <v>855.55555555555566</v>
      </c>
      <c r="U15" s="35"/>
      <c r="V15" s="35"/>
      <c r="W15" s="35"/>
      <c r="X15" s="35"/>
      <c r="Y15" s="36">
        <f t="shared" si="4"/>
        <v>0</v>
      </c>
      <c r="Z15" s="96">
        <f>'البيان النهائى '!Y17</f>
        <v>-18.666666666666664</v>
      </c>
      <c r="AA15" s="38">
        <f>'البيان النهائى '!Z17</f>
        <v>0</v>
      </c>
      <c r="AB15" s="37">
        <f>'البيان النهائى '!X17</f>
        <v>0</v>
      </c>
      <c r="AC15" s="38"/>
      <c r="AD15" s="39">
        <f t="shared" si="5"/>
        <v>0</v>
      </c>
      <c r="AE15" s="38"/>
      <c r="AF15" s="38"/>
      <c r="AG15" s="38">
        <f>'البيان النهائى '!AC17</f>
        <v>0</v>
      </c>
      <c r="AH15" s="38">
        <f>'البيان النهائى '!AB17*2.5</f>
        <v>0</v>
      </c>
      <c r="AI15" s="38"/>
      <c r="AJ15" s="38">
        <f>'البيان النهائى '!AF17</f>
        <v>0</v>
      </c>
      <c r="AK15" s="37">
        <f t="shared" si="6"/>
        <v>0</v>
      </c>
      <c r="AL15" s="40">
        <f t="shared" si="7"/>
        <v>855.55555555555566</v>
      </c>
      <c r="AM15" s="40">
        <f t="shared" si="8"/>
        <v>0</v>
      </c>
      <c r="AN15" s="79">
        <f t="shared" si="9"/>
        <v>878.47222222222229</v>
      </c>
      <c r="AO15" s="47"/>
      <c r="AP15" s="63">
        <f>'حضور وانصراف'!AT20*O15</f>
        <v>22.916666666666668</v>
      </c>
      <c r="AQ15" s="46">
        <f>'حضور وانصراف'!AY20</f>
        <v>0</v>
      </c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</row>
    <row r="16" spans="1:97" ht="24" thickBot="1" x14ac:dyDescent="0.25">
      <c r="B16" s="31">
        <f>'البيان النهائى '!A18</f>
        <v>6</v>
      </c>
      <c r="C16" s="31">
        <f>'البيان النهائى '!B18</f>
        <v>180</v>
      </c>
      <c r="D16" s="31" t="str">
        <f>'حضور وانصراف'!F21</f>
        <v>صبحى سامى عبداللطيف سيد احمد حتيته</v>
      </c>
      <c r="E16" s="31" t="s">
        <v>86</v>
      </c>
      <c r="F16" s="31"/>
      <c r="G16" s="32"/>
      <c r="H16" s="31" t="str">
        <f>'حضور وانصراف'!G21</f>
        <v>مدير الوردية الصباحية</v>
      </c>
      <c r="I16" s="33">
        <f>'حضور وانصراف'!AU21</f>
        <v>3500</v>
      </c>
      <c r="J16" s="33"/>
      <c r="K16" s="33"/>
      <c r="L16" s="33"/>
      <c r="M16" s="33">
        <f>'حضور وانصراف'!AV21</f>
        <v>0</v>
      </c>
      <c r="N16" s="33">
        <f t="shared" si="0"/>
        <v>3500</v>
      </c>
      <c r="O16" s="34">
        <f t="shared" si="1"/>
        <v>116.66666666666667</v>
      </c>
      <c r="P16" s="35">
        <f>'البيان النهائى '!E18</f>
        <v>10</v>
      </c>
      <c r="Q16" s="61">
        <f>'البيان النهائى '!R18</f>
        <v>1.6666666666666667</v>
      </c>
      <c r="R16" s="36">
        <f>'البيان النهائى '!U18+'البيان النهائى '!AA18</f>
        <v>0.22916666666666666</v>
      </c>
      <c r="S16" s="94">
        <f t="shared" si="2"/>
        <v>11.895833333333332</v>
      </c>
      <c r="T16" s="36">
        <f t="shared" si="3"/>
        <v>1387.8472222222224</v>
      </c>
      <c r="U16" s="35"/>
      <c r="V16" s="35"/>
      <c r="W16" s="35"/>
      <c r="X16" s="35"/>
      <c r="Y16" s="36">
        <f t="shared" si="4"/>
        <v>0</v>
      </c>
      <c r="Z16" s="96">
        <f>'البيان النهائى '!Y18</f>
        <v>-16.333333333333336</v>
      </c>
      <c r="AA16" s="38">
        <f>'البيان النهائى '!Z18</f>
        <v>0</v>
      </c>
      <c r="AB16" s="37">
        <f>'البيان النهائى '!X18</f>
        <v>0</v>
      </c>
      <c r="AC16" s="38"/>
      <c r="AD16" s="39">
        <f t="shared" si="5"/>
        <v>0</v>
      </c>
      <c r="AE16" s="38"/>
      <c r="AF16" s="38"/>
      <c r="AG16" s="38">
        <f>'البيان النهائى '!AC18</f>
        <v>0</v>
      </c>
      <c r="AH16" s="38">
        <f>'البيان النهائى '!AB18*2.5</f>
        <v>0</v>
      </c>
      <c r="AI16" s="38"/>
      <c r="AJ16" s="38">
        <f>'البيان النهائى '!AF18</f>
        <v>0</v>
      </c>
      <c r="AK16" s="37">
        <f t="shared" si="6"/>
        <v>0</v>
      </c>
      <c r="AL16" s="40">
        <f t="shared" si="7"/>
        <v>1387.8472222222224</v>
      </c>
      <c r="AM16" s="40">
        <f t="shared" si="8"/>
        <v>0</v>
      </c>
      <c r="AN16" s="79">
        <f t="shared" si="9"/>
        <v>1387.8472222222224</v>
      </c>
      <c r="AO16" s="47"/>
      <c r="AP16" s="63">
        <f>'حضور وانصراف'!AT21*O16</f>
        <v>0</v>
      </c>
      <c r="AQ16" s="46">
        <f>'حضور وانصراف'!AY21</f>
        <v>0</v>
      </c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</row>
    <row r="17" spans="2:95" ht="24" thickBot="1" x14ac:dyDescent="0.25">
      <c r="B17" s="31">
        <f>'البيان النهائى '!A19</f>
        <v>7</v>
      </c>
      <c r="C17" s="31">
        <f>'البيان النهائى '!B19</f>
        <v>184</v>
      </c>
      <c r="D17" s="31" t="str">
        <f>'حضور وانصراف'!F22</f>
        <v>وليد ابراهيم محمد مدبولى عبيد</v>
      </c>
      <c r="E17" s="31" t="s">
        <v>86</v>
      </c>
      <c r="F17" s="31"/>
      <c r="G17" s="32"/>
      <c r="H17" s="31" t="str">
        <f>'حضور وانصراف'!G22</f>
        <v>عامل انتاج</v>
      </c>
      <c r="I17" s="33">
        <f>'حضور وانصراف'!AU22</f>
        <v>2000</v>
      </c>
      <c r="J17" s="33"/>
      <c r="K17" s="33"/>
      <c r="L17" s="33"/>
      <c r="M17" s="33">
        <f>'حضور وانصراف'!AV22</f>
        <v>0</v>
      </c>
      <c r="N17" s="33">
        <f t="shared" si="0"/>
        <v>2000</v>
      </c>
      <c r="O17" s="34">
        <f t="shared" si="1"/>
        <v>66.666666666666671</v>
      </c>
      <c r="P17" s="35">
        <f>'البيان النهائى '!E19</f>
        <v>10</v>
      </c>
      <c r="Q17" s="61">
        <f>'البيان النهائى '!R19</f>
        <v>1.6666666666666667</v>
      </c>
      <c r="R17" s="36">
        <f>'البيان النهائى '!U19+'البيان النهائى '!AA19</f>
        <v>0</v>
      </c>
      <c r="S17" s="94">
        <f t="shared" si="2"/>
        <v>11.666666666666666</v>
      </c>
      <c r="T17" s="36">
        <f t="shared" si="3"/>
        <v>777.77777777777783</v>
      </c>
      <c r="U17" s="35"/>
      <c r="V17" s="35"/>
      <c r="W17" s="35"/>
      <c r="X17" s="35"/>
      <c r="Y17" s="36">
        <f t="shared" si="4"/>
        <v>0</v>
      </c>
      <c r="Z17" s="96">
        <f>'البيان النهائى '!Y19</f>
        <v>-16.333333333333336</v>
      </c>
      <c r="AA17" s="38">
        <f>'البيان النهائى '!Z19</f>
        <v>0</v>
      </c>
      <c r="AB17" s="37">
        <f>'البيان النهائى '!X19</f>
        <v>0</v>
      </c>
      <c r="AC17" s="38"/>
      <c r="AD17" s="39">
        <f t="shared" si="5"/>
        <v>0</v>
      </c>
      <c r="AE17" s="38"/>
      <c r="AF17" s="38"/>
      <c r="AG17" s="38">
        <f>'البيان النهائى '!AC19</f>
        <v>0</v>
      </c>
      <c r="AH17" s="38">
        <f>'البيان النهائى '!AB19*2.5</f>
        <v>0</v>
      </c>
      <c r="AI17" s="38"/>
      <c r="AJ17" s="38">
        <f>'البيان النهائى '!AF19</f>
        <v>0</v>
      </c>
      <c r="AK17" s="37">
        <f t="shared" si="6"/>
        <v>0</v>
      </c>
      <c r="AL17" s="40">
        <f t="shared" si="7"/>
        <v>777.77777777777783</v>
      </c>
      <c r="AM17" s="40">
        <f t="shared" si="8"/>
        <v>0</v>
      </c>
      <c r="AN17" s="79">
        <f t="shared" si="9"/>
        <v>861.1111111111112</v>
      </c>
      <c r="AO17" s="47"/>
      <c r="AP17" s="63">
        <f>'حضور وانصراف'!AT22*O17</f>
        <v>83.333333333333343</v>
      </c>
      <c r="AQ17" s="46">
        <f>'حضور وانصراف'!AY22</f>
        <v>0</v>
      </c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</row>
    <row r="18" spans="2:95" ht="24" thickBot="1" x14ac:dyDescent="0.25">
      <c r="B18" s="31">
        <f>'البيان النهائى '!A20</f>
        <v>8</v>
      </c>
      <c r="C18" s="31">
        <f>'البيان النهائى '!B20</f>
        <v>189</v>
      </c>
      <c r="D18" s="31" t="str">
        <f>'حضور وانصراف'!F23</f>
        <v>اشرف شعبان حسن سيد احمد</v>
      </c>
      <c r="E18" s="31" t="s">
        <v>86</v>
      </c>
      <c r="F18" s="31"/>
      <c r="G18" s="32"/>
      <c r="H18" s="31" t="str">
        <f>'حضور وانصراف'!G23</f>
        <v>عجان</v>
      </c>
      <c r="I18" s="33">
        <f>'حضور وانصراف'!AU23</f>
        <v>2200</v>
      </c>
      <c r="J18" s="33"/>
      <c r="K18" s="33"/>
      <c r="L18" s="33"/>
      <c r="M18" s="33">
        <f>'حضور وانصراف'!AV23</f>
        <v>0</v>
      </c>
      <c r="N18" s="33">
        <f t="shared" si="0"/>
        <v>2200</v>
      </c>
      <c r="O18" s="34">
        <f t="shared" si="1"/>
        <v>73.333333333333329</v>
      </c>
      <c r="P18" s="35">
        <f>'البيان النهائى '!E20</f>
        <v>8</v>
      </c>
      <c r="Q18" s="61">
        <f>'البيان النهائى '!R20</f>
        <v>1.3333333333333333</v>
      </c>
      <c r="R18" s="36">
        <f>'البيان النهائى '!U20+'البيان النهائى '!AA20</f>
        <v>0</v>
      </c>
      <c r="S18" s="94">
        <f t="shared" si="2"/>
        <v>9.3333333333333339</v>
      </c>
      <c r="T18" s="36">
        <f t="shared" si="3"/>
        <v>684.44444444444434</v>
      </c>
      <c r="U18" s="35"/>
      <c r="V18" s="35"/>
      <c r="W18" s="35"/>
      <c r="X18" s="35"/>
      <c r="Y18" s="36">
        <f t="shared" si="4"/>
        <v>0</v>
      </c>
      <c r="Z18" s="96">
        <f>'البيان النهائى '!Y20</f>
        <v>-18.666666666666664</v>
      </c>
      <c r="AA18" s="38">
        <f>'البيان النهائى '!Z20</f>
        <v>0</v>
      </c>
      <c r="AB18" s="37">
        <f>'البيان النهائى '!X20</f>
        <v>0</v>
      </c>
      <c r="AC18" s="38"/>
      <c r="AD18" s="39">
        <f t="shared" si="5"/>
        <v>0</v>
      </c>
      <c r="AE18" s="38"/>
      <c r="AF18" s="38"/>
      <c r="AG18" s="38">
        <f>'البيان النهائى '!AC20</f>
        <v>0</v>
      </c>
      <c r="AH18" s="38">
        <f>'البيان النهائى '!AB20*2.5</f>
        <v>0</v>
      </c>
      <c r="AI18" s="38"/>
      <c r="AJ18" s="38">
        <f>'البيان النهائى '!AF20</f>
        <v>0</v>
      </c>
      <c r="AK18" s="37">
        <f t="shared" si="6"/>
        <v>0</v>
      </c>
      <c r="AL18" s="40">
        <f t="shared" si="7"/>
        <v>684.44444444444434</v>
      </c>
      <c r="AM18" s="40">
        <f t="shared" si="8"/>
        <v>0</v>
      </c>
      <c r="AN18" s="79">
        <f t="shared" si="9"/>
        <v>684.44444444444434</v>
      </c>
      <c r="AO18" s="47"/>
      <c r="AP18" s="63">
        <f>'حضور وانصراف'!AT23*O18</f>
        <v>0</v>
      </c>
      <c r="AQ18" s="46">
        <f>'حضور وانصراف'!AY23</f>
        <v>0</v>
      </c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</row>
    <row r="19" spans="2:95" ht="24" thickBot="1" x14ac:dyDescent="0.25">
      <c r="B19" s="31">
        <f>'البيان النهائى '!A21</f>
        <v>9</v>
      </c>
      <c r="C19" s="31">
        <f>'البيان النهائى '!B21</f>
        <v>190</v>
      </c>
      <c r="D19" s="31" t="str">
        <f>'حضور وانصراف'!F24</f>
        <v>على حسن احمد عزب</v>
      </c>
      <c r="E19" s="31" t="s">
        <v>86</v>
      </c>
      <c r="F19" s="31"/>
      <c r="G19" s="32"/>
      <c r="H19" s="31" t="str">
        <f>'حضور وانصراف'!G24</f>
        <v>عامل انتاج</v>
      </c>
      <c r="I19" s="33">
        <f>'حضور وانصراف'!AU24</f>
        <v>1650</v>
      </c>
      <c r="J19" s="33"/>
      <c r="K19" s="33"/>
      <c r="L19" s="33"/>
      <c r="M19" s="33">
        <f>'حضور وانصراف'!AV24</f>
        <v>0</v>
      </c>
      <c r="N19" s="33">
        <f t="shared" si="0"/>
        <v>1650</v>
      </c>
      <c r="O19" s="34">
        <f t="shared" si="1"/>
        <v>55</v>
      </c>
      <c r="P19" s="35">
        <f>'البيان النهائى '!E21</f>
        <v>10</v>
      </c>
      <c r="Q19" s="61">
        <f>'البيان النهائى '!R21</f>
        <v>1.6666666666666667</v>
      </c>
      <c r="R19" s="36">
        <f>'البيان النهائى '!U21+'البيان النهائى '!AA21</f>
        <v>0</v>
      </c>
      <c r="S19" s="94">
        <f t="shared" si="2"/>
        <v>11.666666666666666</v>
      </c>
      <c r="T19" s="36">
        <f t="shared" si="3"/>
        <v>641.66666666666663</v>
      </c>
      <c r="U19" s="35"/>
      <c r="V19" s="35"/>
      <c r="W19" s="35"/>
      <c r="X19" s="35"/>
      <c r="Y19" s="36">
        <f t="shared" si="4"/>
        <v>0</v>
      </c>
      <c r="Z19" s="96">
        <f>'البيان النهائى '!Y21</f>
        <v>-16.333333333333336</v>
      </c>
      <c r="AA19" s="38">
        <f>'البيان النهائى '!Z21</f>
        <v>0</v>
      </c>
      <c r="AB19" s="37">
        <f>'البيان النهائى '!X21</f>
        <v>0</v>
      </c>
      <c r="AC19" s="38"/>
      <c r="AD19" s="39">
        <f t="shared" si="5"/>
        <v>0</v>
      </c>
      <c r="AE19" s="38"/>
      <c r="AF19" s="38"/>
      <c r="AG19" s="38">
        <f>'البيان النهائى '!AC21</f>
        <v>0</v>
      </c>
      <c r="AH19" s="38">
        <f>'البيان النهائى '!AB21*2.5</f>
        <v>0</v>
      </c>
      <c r="AI19" s="38"/>
      <c r="AJ19" s="38">
        <f>'البيان النهائى '!AF21</f>
        <v>0</v>
      </c>
      <c r="AK19" s="37">
        <f t="shared" si="6"/>
        <v>0</v>
      </c>
      <c r="AL19" s="40">
        <f t="shared" si="7"/>
        <v>641.66666666666663</v>
      </c>
      <c r="AM19" s="40">
        <f t="shared" si="8"/>
        <v>0</v>
      </c>
      <c r="AN19" s="79">
        <f t="shared" si="9"/>
        <v>641.66666666666663</v>
      </c>
      <c r="AO19" s="47"/>
      <c r="AP19" s="63">
        <f>'حضور وانصراف'!AT24*O19</f>
        <v>0</v>
      </c>
      <c r="AQ19" s="46">
        <f>'حضور وانصراف'!AY24</f>
        <v>0</v>
      </c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</row>
    <row r="20" spans="2:95" ht="24" thickBot="1" x14ac:dyDescent="0.25">
      <c r="B20" s="31">
        <f>'البيان النهائى '!A22</f>
        <v>10</v>
      </c>
      <c r="C20" s="31">
        <f>'البيان النهائى '!B22</f>
        <v>191</v>
      </c>
      <c r="D20" s="31" t="str">
        <f>'حضور وانصراف'!F25</f>
        <v>احمد محمد مامون محمد رحيم</v>
      </c>
      <c r="E20" s="31" t="s">
        <v>86</v>
      </c>
      <c r="F20" s="31"/>
      <c r="G20" s="32"/>
      <c r="H20" s="31" t="str">
        <f>'حضور وانصراف'!G25</f>
        <v>عامل انتاج</v>
      </c>
      <c r="I20" s="33">
        <f>'حضور وانصراف'!AU25</f>
        <v>1600</v>
      </c>
      <c r="J20" s="33"/>
      <c r="K20" s="33"/>
      <c r="L20" s="33"/>
      <c r="M20" s="33">
        <f>'حضور وانصراف'!AV25</f>
        <v>0</v>
      </c>
      <c r="N20" s="33">
        <f t="shared" si="0"/>
        <v>1600</v>
      </c>
      <c r="O20" s="34">
        <f t="shared" si="1"/>
        <v>53.333333333333336</v>
      </c>
      <c r="P20" s="35">
        <f>'البيان النهائى '!E22</f>
        <v>5</v>
      </c>
      <c r="Q20" s="61">
        <f>'البيان النهائى '!R22</f>
        <v>0.83333333333333337</v>
      </c>
      <c r="R20" s="36">
        <f>'البيان النهائى '!U22+'البيان النهائى '!AA22</f>
        <v>0</v>
      </c>
      <c r="S20" s="94">
        <f t="shared" si="2"/>
        <v>5.833333333333333</v>
      </c>
      <c r="T20" s="36">
        <f t="shared" si="3"/>
        <v>311.11111111111114</v>
      </c>
      <c r="U20" s="35"/>
      <c r="V20" s="35"/>
      <c r="W20" s="35"/>
      <c r="X20" s="35"/>
      <c r="Y20" s="36">
        <f t="shared" si="4"/>
        <v>0</v>
      </c>
      <c r="Z20" s="96">
        <f>'البيان النهائى '!Y22</f>
        <v>-22.166666666666668</v>
      </c>
      <c r="AA20" s="38">
        <f>'البيان النهائى '!Z22</f>
        <v>0</v>
      </c>
      <c r="AB20" s="37">
        <f>'البيان النهائى '!X22</f>
        <v>0</v>
      </c>
      <c r="AC20" s="38"/>
      <c r="AD20" s="39">
        <f t="shared" si="5"/>
        <v>0</v>
      </c>
      <c r="AE20" s="38"/>
      <c r="AF20" s="38"/>
      <c r="AG20" s="38">
        <f>'البيان النهائى '!AC22</f>
        <v>0</v>
      </c>
      <c r="AH20" s="38">
        <f>'البيان النهائى '!AB22*2.5</f>
        <v>0</v>
      </c>
      <c r="AI20" s="38"/>
      <c r="AJ20" s="38">
        <f>'البيان النهائى '!AF22</f>
        <v>0</v>
      </c>
      <c r="AK20" s="37">
        <f t="shared" si="6"/>
        <v>0</v>
      </c>
      <c r="AL20" s="40">
        <f t="shared" si="7"/>
        <v>311.11111111111114</v>
      </c>
      <c r="AM20" s="40">
        <f t="shared" si="8"/>
        <v>0</v>
      </c>
      <c r="AN20" s="79">
        <f t="shared" si="9"/>
        <v>311.11111111111114</v>
      </c>
      <c r="AO20" s="47"/>
      <c r="AP20" s="63">
        <f>'حضور وانصراف'!AT25*O20</f>
        <v>0</v>
      </c>
      <c r="AQ20" s="46">
        <f>'حضور وانصراف'!AY25</f>
        <v>0</v>
      </c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</row>
    <row r="21" spans="2:95" ht="24" thickBot="1" x14ac:dyDescent="0.25">
      <c r="B21" s="31">
        <f>'البيان النهائى '!A23</f>
        <v>11</v>
      </c>
      <c r="C21" s="31">
        <f>'البيان النهائى '!B23</f>
        <v>237</v>
      </c>
      <c r="D21" s="31" t="str">
        <f>'حضور وانصراف'!F26</f>
        <v>امين سعيد امين على محمد عبده</v>
      </c>
      <c r="E21" s="31" t="s">
        <v>86</v>
      </c>
      <c r="F21" s="31"/>
      <c r="G21" s="32"/>
      <c r="H21" s="31" t="str">
        <f>'حضور وانصراف'!G26</f>
        <v>عامل انتاج</v>
      </c>
      <c r="I21" s="33">
        <f>'حضور وانصراف'!AU26</f>
        <v>1650</v>
      </c>
      <c r="J21" s="33"/>
      <c r="K21" s="33"/>
      <c r="L21" s="33"/>
      <c r="M21" s="33">
        <f>'حضور وانصراف'!AV26</f>
        <v>0</v>
      </c>
      <c r="N21" s="33">
        <f t="shared" si="0"/>
        <v>1650</v>
      </c>
      <c r="O21" s="34">
        <f t="shared" si="1"/>
        <v>55</v>
      </c>
      <c r="P21" s="35">
        <f>'البيان النهائى '!E23</f>
        <v>9</v>
      </c>
      <c r="Q21" s="61">
        <f>'البيان النهائى '!R23</f>
        <v>1.5</v>
      </c>
      <c r="R21" s="36">
        <f>'البيان النهائى '!U23+'البيان النهائى '!AA23</f>
        <v>0.875</v>
      </c>
      <c r="S21" s="94">
        <f t="shared" si="2"/>
        <v>11.375</v>
      </c>
      <c r="T21" s="36">
        <f t="shared" si="3"/>
        <v>625.625</v>
      </c>
      <c r="U21" s="35"/>
      <c r="V21" s="35"/>
      <c r="W21" s="35"/>
      <c r="X21" s="35"/>
      <c r="Y21" s="36">
        <f t="shared" si="4"/>
        <v>0</v>
      </c>
      <c r="Z21" s="96">
        <f>'البيان النهائى '!Y23</f>
        <v>-17.5</v>
      </c>
      <c r="AA21" s="38">
        <f>'البيان النهائى '!Z23</f>
        <v>0</v>
      </c>
      <c r="AB21" s="37">
        <f>'البيان النهائى '!X23</f>
        <v>0</v>
      </c>
      <c r="AC21" s="38"/>
      <c r="AD21" s="39">
        <f t="shared" si="5"/>
        <v>0</v>
      </c>
      <c r="AE21" s="38"/>
      <c r="AF21" s="38"/>
      <c r="AG21" s="38">
        <f>'البيان النهائى '!AC23</f>
        <v>0</v>
      </c>
      <c r="AH21" s="38">
        <f>'البيان النهائى '!AB23*2.5</f>
        <v>0</v>
      </c>
      <c r="AI21" s="38"/>
      <c r="AJ21" s="38">
        <f>'البيان النهائى '!AF23</f>
        <v>0</v>
      </c>
      <c r="AK21" s="37">
        <f t="shared" si="6"/>
        <v>0</v>
      </c>
      <c r="AL21" s="40">
        <f t="shared" si="7"/>
        <v>625.625</v>
      </c>
      <c r="AM21" s="40">
        <f t="shared" si="8"/>
        <v>0</v>
      </c>
      <c r="AN21" s="79">
        <f t="shared" si="9"/>
        <v>680.625</v>
      </c>
      <c r="AO21" s="47"/>
      <c r="AP21" s="63">
        <f>'حضور وانصراف'!AT26*O21</f>
        <v>55</v>
      </c>
      <c r="AQ21" s="46">
        <f>'حضور وانصراف'!AY26</f>
        <v>0</v>
      </c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</row>
    <row r="22" spans="2:95" ht="24" thickBot="1" x14ac:dyDescent="0.25">
      <c r="B22" s="31">
        <f>'البيان النهائى '!A24</f>
        <v>12</v>
      </c>
      <c r="C22" s="31">
        <f>'البيان النهائى '!B24</f>
        <v>585</v>
      </c>
      <c r="D22" s="31" t="str">
        <f>'حضور وانصراف'!F27</f>
        <v>بدر عبدالمقصود عتابى عبدالمقصود</v>
      </c>
      <c r="E22" s="31" t="s">
        <v>86</v>
      </c>
      <c r="F22" s="31"/>
      <c r="G22" s="32"/>
      <c r="H22" s="31" t="str">
        <f>'حضور وانصراف'!G27</f>
        <v>عامل انتاج</v>
      </c>
      <c r="I22" s="33">
        <f>'حضور وانصراف'!AU27</f>
        <v>1450</v>
      </c>
      <c r="J22" s="33"/>
      <c r="K22" s="33"/>
      <c r="L22" s="33"/>
      <c r="M22" s="33">
        <f>'حضور وانصراف'!AV27</f>
        <v>0</v>
      </c>
      <c r="N22" s="33">
        <f t="shared" si="0"/>
        <v>1450</v>
      </c>
      <c r="O22" s="34">
        <f t="shared" si="1"/>
        <v>48.333333333333336</v>
      </c>
      <c r="P22" s="35">
        <f>'البيان النهائى '!E24</f>
        <v>8</v>
      </c>
      <c r="Q22" s="61">
        <f>'البيان النهائى '!R24</f>
        <v>1.3333333333333333</v>
      </c>
      <c r="R22" s="36">
        <f>'البيان النهائى '!U24+'البيان النهائى '!AA24</f>
        <v>0</v>
      </c>
      <c r="S22" s="94">
        <f t="shared" si="2"/>
        <v>9.3333333333333339</v>
      </c>
      <c r="T22" s="36">
        <f t="shared" si="3"/>
        <v>451.11111111111114</v>
      </c>
      <c r="U22" s="35"/>
      <c r="V22" s="35"/>
      <c r="W22" s="35"/>
      <c r="X22" s="35"/>
      <c r="Y22" s="36">
        <f t="shared" si="4"/>
        <v>0</v>
      </c>
      <c r="Z22" s="96">
        <f>'البيان النهائى '!Y24</f>
        <v>-18.666666666666664</v>
      </c>
      <c r="AA22" s="38">
        <f>'البيان النهائى '!Z24</f>
        <v>0</v>
      </c>
      <c r="AB22" s="37">
        <f>'البيان النهائى '!X24</f>
        <v>0</v>
      </c>
      <c r="AC22" s="38"/>
      <c r="AD22" s="39">
        <f t="shared" si="5"/>
        <v>0</v>
      </c>
      <c r="AE22" s="38"/>
      <c r="AF22" s="38"/>
      <c r="AG22" s="38">
        <f>'البيان النهائى '!AC24</f>
        <v>0</v>
      </c>
      <c r="AH22" s="38">
        <f>'البيان النهائى '!AB24*2.5</f>
        <v>0</v>
      </c>
      <c r="AI22" s="38"/>
      <c r="AJ22" s="38">
        <f>'البيان النهائى '!AF24</f>
        <v>0</v>
      </c>
      <c r="AK22" s="37">
        <f t="shared" si="6"/>
        <v>0</v>
      </c>
      <c r="AL22" s="40">
        <f t="shared" si="7"/>
        <v>451.11111111111114</v>
      </c>
      <c r="AM22" s="40">
        <f t="shared" si="8"/>
        <v>0</v>
      </c>
      <c r="AN22" s="79">
        <f t="shared" si="9"/>
        <v>451.11111111111114</v>
      </c>
      <c r="AO22" s="47"/>
      <c r="AP22" s="63">
        <f>'حضور وانصراف'!AT27*O22</f>
        <v>0</v>
      </c>
      <c r="AQ22" s="46">
        <f>'حضور وانصراف'!AY27</f>
        <v>0</v>
      </c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</row>
    <row r="23" spans="2:95" ht="24" thickBot="1" x14ac:dyDescent="0.25">
      <c r="B23" s="31">
        <f>'البيان النهائى '!A25</f>
        <v>13</v>
      </c>
      <c r="C23" s="31">
        <f>'البيان النهائى '!B25</f>
        <v>194</v>
      </c>
      <c r="D23" s="31" t="str">
        <f>'حضور وانصراف'!F28</f>
        <v>محمد فوزى حمزه محمود عبدالسلام</v>
      </c>
      <c r="E23" s="31" t="s">
        <v>86</v>
      </c>
      <c r="F23" s="31"/>
      <c r="G23" s="32"/>
      <c r="H23" s="31" t="str">
        <f>'حضور وانصراف'!G28</f>
        <v>عجان</v>
      </c>
      <c r="I23" s="33">
        <f>'حضور وانصراف'!AU28</f>
        <v>1700</v>
      </c>
      <c r="J23" s="33"/>
      <c r="K23" s="33"/>
      <c r="L23" s="33"/>
      <c r="M23" s="33">
        <f>'حضور وانصراف'!AV28</f>
        <v>0</v>
      </c>
      <c r="N23" s="33">
        <f t="shared" si="0"/>
        <v>1700</v>
      </c>
      <c r="O23" s="34">
        <f t="shared" si="1"/>
        <v>56.666666666666664</v>
      </c>
      <c r="P23" s="35">
        <f>'البيان النهائى '!E25</f>
        <v>1</v>
      </c>
      <c r="Q23" s="61">
        <f>'البيان النهائى '!R25</f>
        <v>0.16666666666666666</v>
      </c>
      <c r="R23" s="36">
        <f>'البيان النهائى '!U25+'البيان النهائى '!AA25</f>
        <v>0</v>
      </c>
      <c r="S23" s="94">
        <f t="shared" si="2"/>
        <v>1.1666666666666667</v>
      </c>
      <c r="T23" s="36">
        <f t="shared" si="3"/>
        <v>66.111111111111114</v>
      </c>
      <c r="U23" s="35"/>
      <c r="V23" s="35"/>
      <c r="W23" s="35"/>
      <c r="X23" s="35"/>
      <c r="Y23" s="36">
        <f t="shared" si="4"/>
        <v>0</v>
      </c>
      <c r="Z23" s="96">
        <f>'البيان النهائى '!Y25</f>
        <v>-26.833333333333332</v>
      </c>
      <c r="AA23" s="38">
        <f>'البيان النهائى '!Z25</f>
        <v>0</v>
      </c>
      <c r="AB23" s="37">
        <f>'البيان النهائى '!X25</f>
        <v>0</v>
      </c>
      <c r="AC23" s="38"/>
      <c r="AD23" s="39">
        <f t="shared" si="5"/>
        <v>0</v>
      </c>
      <c r="AE23" s="38"/>
      <c r="AF23" s="38"/>
      <c r="AG23" s="38">
        <f>'البيان النهائى '!AC25</f>
        <v>0</v>
      </c>
      <c r="AH23" s="38">
        <f>'البيان النهائى '!AB25*2.5</f>
        <v>0</v>
      </c>
      <c r="AI23" s="38"/>
      <c r="AJ23" s="38">
        <f>'البيان النهائى '!AF25</f>
        <v>0</v>
      </c>
      <c r="AK23" s="37">
        <f t="shared" si="6"/>
        <v>0</v>
      </c>
      <c r="AL23" s="40">
        <f t="shared" si="7"/>
        <v>66.111111111111114</v>
      </c>
      <c r="AM23" s="40">
        <f t="shared" si="8"/>
        <v>0</v>
      </c>
      <c r="AN23" s="79">
        <f t="shared" si="9"/>
        <v>66.111111111111114</v>
      </c>
      <c r="AO23" s="47"/>
      <c r="AP23" s="63">
        <f>'حضور وانصراف'!AT28*O23</f>
        <v>0</v>
      </c>
      <c r="AQ23" s="46">
        <f>'حضور وانصراف'!AY28</f>
        <v>0</v>
      </c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</row>
    <row r="24" spans="2:95" ht="24" thickBot="1" x14ac:dyDescent="0.25">
      <c r="B24" s="31">
        <f>'البيان النهائى '!A26</f>
        <v>14</v>
      </c>
      <c r="C24" s="31">
        <f>'البيان النهائى '!B26</f>
        <v>197</v>
      </c>
      <c r="D24" s="31" t="str">
        <f>'حضور وانصراف'!F29</f>
        <v>محمود رضا حلمى على حبيب</v>
      </c>
      <c r="E24" s="31" t="s">
        <v>86</v>
      </c>
      <c r="F24" s="31"/>
      <c r="G24" s="32"/>
      <c r="H24" s="31" t="str">
        <f>'حضور وانصراف'!G29</f>
        <v>عامل انتاج</v>
      </c>
      <c r="I24" s="33">
        <f>'حضور وانصراف'!AU29</f>
        <v>1400</v>
      </c>
      <c r="J24" s="33"/>
      <c r="K24" s="33"/>
      <c r="L24" s="33"/>
      <c r="M24" s="33">
        <f>'حضور وانصراف'!AV29</f>
        <v>0</v>
      </c>
      <c r="N24" s="33">
        <f t="shared" si="0"/>
        <v>1400</v>
      </c>
      <c r="O24" s="34">
        <f t="shared" si="1"/>
        <v>46.666666666666664</v>
      </c>
      <c r="P24" s="35">
        <f>'البيان النهائى '!E26</f>
        <v>9</v>
      </c>
      <c r="Q24" s="61">
        <f>'البيان النهائى '!R26</f>
        <v>1.5</v>
      </c>
      <c r="R24" s="36">
        <f>'البيان النهائى '!U26+'البيان النهائى '!AA26</f>
        <v>0</v>
      </c>
      <c r="S24" s="94">
        <f t="shared" si="2"/>
        <v>10.5</v>
      </c>
      <c r="T24" s="36">
        <f t="shared" si="3"/>
        <v>490</v>
      </c>
      <c r="U24" s="35"/>
      <c r="V24" s="35"/>
      <c r="W24" s="35"/>
      <c r="X24" s="35"/>
      <c r="Y24" s="36">
        <f t="shared" si="4"/>
        <v>0</v>
      </c>
      <c r="Z24" s="96">
        <f>'البيان النهائى '!Y26</f>
        <v>-17.5</v>
      </c>
      <c r="AA24" s="38">
        <f>'البيان النهائى '!Z26</f>
        <v>0</v>
      </c>
      <c r="AB24" s="37">
        <f>'البيان النهائى '!X26</f>
        <v>0</v>
      </c>
      <c r="AC24" s="38"/>
      <c r="AD24" s="39">
        <f t="shared" si="5"/>
        <v>0</v>
      </c>
      <c r="AE24" s="38"/>
      <c r="AF24" s="38"/>
      <c r="AG24" s="38">
        <f>'البيان النهائى '!AC26</f>
        <v>0</v>
      </c>
      <c r="AH24" s="38">
        <f>'البيان النهائى '!AB26*2.5</f>
        <v>0</v>
      </c>
      <c r="AI24" s="38"/>
      <c r="AJ24" s="38">
        <f>'البيان النهائى '!AF26</f>
        <v>0</v>
      </c>
      <c r="AK24" s="37">
        <f t="shared" si="6"/>
        <v>0</v>
      </c>
      <c r="AL24" s="40">
        <f t="shared" si="7"/>
        <v>490</v>
      </c>
      <c r="AM24" s="40">
        <f t="shared" si="8"/>
        <v>0</v>
      </c>
      <c r="AN24" s="79">
        <f t="shared" si="9"/>
        <v>490</v>
      </c>
      <c r="AO24" s="47"/>
      <c r="AP24" s="63">
        <f>'حضور وانصراف'!AT29*O24</f>
        <v>0</v>
      </c>
      <c r="AQ24" s="46">
        <f>'حضور وانصراف'!AY29</f>
        <v>0</v>
      </c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</row>
    <row r="25" spans="2:95" ht="24" thickBot="1" x14ac:dyDescent="0.25">
      <c r="B25" s="31">
        <f>'البيان النهائى '!A27</f>
        <v>15</v>
      </c>
      <c r="C25" s="31" t="str">
        <f>'البيان النهائى '!B27</f>
        <v>الراتب متوقف</v>
      </c>
      <c r="D25" s="31" t="str">
        <f>'حضور وانصراف'!F30</f>
        <v>محمد يوسف محمد محمد</v>
      </c>
      <c r="E25" s="31" t="s">
        <v>86</v>
      </c>
      <c r="F25" s="31"/>
      <c r="G25" s="32"/>
      <c r="H25" s="31" t="str">
        <f>'حضور وانصراف'!G30</f>
        <v>عامل انتاج</v>
      </c>
      <c r="I25" s="33">
        <f>'حضور وانصراف'!AU30</f>
        <v>1500</v>
      </c>
      <c r="J25" s="33"/>
      <c r="K25" s="33"/>
      <c r="L25" s="33"/>
      <c r="M25" s="33">
        <f>'حضور وانصراف'!AV30</f>
        <v>0</v>
      </c>
      <c r="N25" s="33">
        <f t="shared" si="0"/>
        <v>1500</v>
      </c>
      <c r="O25" s="34">
        <f t="shared" si="1"/>
        <v>50</v>
      </c>
      <c r="P25" s="35">
        <f>'البيان النهائى '!E27</f>
        <v>7</v>
      </c>
      <c r="Q25" s="61">
        <f>'البيان النهائى '!R27</f>
        <v>1.1666666666666667</v>
      </c>
      <c r="R25" s="36">
        <f>'البيان النهائى '!U27+'البيان النهائى '!AA27</f>
        <v>0</v>
      </c>
      <c r="S25" s="94">
        <f t="shared" si="2"/>
        <v>8.1666666666666661</v>
      </c>
      <c r="T25" s="36">
        <f t="shared" si="3"/>
        <v>408.33333333333331</v>
      </c>
      <c r="U25" s="35"/>
      <c r="V25" s="35"/>
      <c r="W25" s="35"/>
      <c r="X25" s="35"/>
      <c r="Y25" s="36">
        <f t="shared" si="4"/>
        <v>0</v>
      </c>
      <c r="Z25" s="96">
        <f>'البيان النهائى '!Y27</f>
        <v>-19.833333333333336</v>
      </c>
      <c r="AA25" s="38">
        <f>'البيان النهائى '!Z27</f>
        <v>0</v>
      </c>
      <c r="AB25" s="37">
        <f>'البيان النهائى '!X27</f>
        <v>0</v>
      </c>
      <c r="AC25" s="38"/>
      <c r="AD25" s="39">
        <f t="shared" si="5"/>
        <v>0</v>
      </c>
      <c r="AE25" s="38"/>
      <c r="AF25" s="38"/>
      <c r="AG25" s="38">
        <f>'البيان النهائى '!AC27</f>
        <v>0</v>
      </c>
      <c r="AH25" s="38">
        <f>'البيان النهائى '!AB27*2.5</f>
        <v>0</v>
      </c>
      <c r="AI25" s="38"/>
      <c r="AJ25" s="38">
        <f>'البيان النهائى '!AF27</f>
        <v>0</v>
      </c>
      <c r="AK25" s="37">
        <f t="shared" si="6"/>
        <v>0</v>
      </c>
      <c r="AL25" s="40">
        <f t="shared" si="7"/>
        <v>408.33333333333331</v>
      </c>
      <c r="AM25" s="40">
        <f t="shared" si="8"/>
        <v>0</v>
      </c>
      <c r="AN25" s="79">
        <f t="shared" si="9"/>
        <v>408.33333333333331</v>
      </c>
      <c r="AO25" s="47"/>
      <c r="AP25" s="63">
        <f>'حضور وانصراف'!AT30*O25</f>
        <v>0</v>
      </c>
      <c r="AQ25" s="46">
        <f>'حضور وانصراف'!AY30</f>
        <v>0</v>
      </c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</row>
    <row r="26" spans="2:95" ht="24" thickBot="1" x14ac:dyDescent="0.25">
      <c r="B26" s="31">
        <f>'البيان النهائى '!A28</f>
        <v>16</v>
      </c>
      <c r="C26" s="31">
        <f>'البيان النهائى '!B28</f>
        <v>199</v>
      </c>
      <c r="D26" s="31" t="str">
        <f>'حضور وانصراف'!F31</f>
        <v>محمود مجدى حسين السيد خليفة</v>
      </c>
      <c r="E26" s="31" t="s">
        <v>86</v>
      </c>
      <c r="F26" s="31"/>
      <c r="G26" s="32"/>
      <c r="H26" s="31" t="str">
        <f>'حضور وانصراف'!G31</f>
        <v>عامل انتاج</v>
      </c>
      <c r="I26" s="33">
        <f>'حضور وانصراف'!AU31</f>
        <v>1500</v>
      </c>
      <c r="J26" s="33"/>
      <c r="K26" s="33"/>
      <c r="L26" s="33"/>
      <c r="M26" s="33">
        <f>'حضور وانصراف'!AV31</f>
        <v>0</v>
      </c>
      <c r="N26" s="33">
        <f t="shared" si="0"/>
        <v>1500</v>
      </c>
      <c r="O26" s="34">
        <f t="shared" si="1"/>
        <v>50</v>
      </c>
      <c r="P26" s="35">
        <f>'البيان النهائى '!E28</f>
        <v>1</v>
      </c>
      <c r="Q26" s="61">
        <f>'البيان النهائى '!R28</f>
        <v>0.16666666666666666</v>
      </c>
      <c r="R26" s="36">
        <f>'البيان النهائى '!U28+'البيان النهائى '!AA28</f>
        <v>0</v>
      </c>
      <c r="S26" s="94">
        <f t="shared" si="2"/>
        <v>1.1666666666666667</v>
      </c>
      <c r="T26" s="36">
        <f t="shared" si="3"/>
        <v>58.333333333333329</v>
      </c>
      <c r="U26" s="35"/>
      <c r="V26" s="35"/>
      <c r="W26" s="35"/>
      <c r="X26" s="35"/>
      <c r="Y26" s="36">
        <f t="shared" si="4"/>
        <v>0</v>
      </c>
      <c r="Z26" s="96">
        <f>'البيان النهائى '!Y28</f>
        <v>-26.833333333333332</v>
      </c>
      <c r="AA26" s="38">
        <f>'البيان النهائى '!Z28</f>
        <v>0</v>
      </c>
      <c r="AB26" s="37">
        <f>'البيان النهائى '!X28</f>
        <v>0</v>
      </c>
      <c r="AC26" s="38"/>
      <c r="AD26" s="39">
        <f t="shared" si="5"/>
        <v>0</v>
      </c>
      <c r="AE26" s="38"/>
      <c r="AF26" s="38"/>
      <c r="AG26" s="38">
        <f>'البيان النهائى '!AC28</f>
        <v>0</v>
      </c>
      <c r="AH26" s="38">
        <f>'البيان النهائى '!AB28*2.5</f>
        <v>0</v>
      </c>
      <c r="AI26" s="38"/>
      <c r="AJ26" s="38">
        <f>'البيان النهائى '!AF28</f>
        <v>0</v>
      </c>
      <c r="AK26" s="37">
        <f t="shared" si="6"/>
        <v>0</v>
      </c>
      <c r="AL26" s="40">
        <f t="shared" si="7"/>
        <v>58.333333333333329</v>
      </c>
      <c r="AM26" s="40">
        <f t="shared" si="8"/>
        <v>0</v>
      </c>
      <c r="AN26" s="79">
        <f t="shared" si="9"/>
        <v>58.333333333333329</v>
      </c>
      <c r="AO26" s="47"/>
      <c r="AP26" s="63">
        <f>'حضور وانصراف'!AT31*O26</f>
        <v>0</v>
      </c>
      <c r="AQ26" s="46">
        <f>'حضور وانصراف'!AY31</f>
        <v>0</v>
      </c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</row>
    <row r="27" spans="2:95" ht="24" thickBot="1" x14ac:dyDescent="0.25">
      <c r="B27" s="31">
        <f>'البيان النهائى '!A29</f>
        <v>17</v>
      </c>
      <c r="C27" s="31" t="str">
        <f>'البيان النهائى '!B29</f>
        <v>الراتب متوقف</v>
      </c>
      <c r="D27" s="31" t="str">
        <f>'حضور وانصراف'!F32</f>
        <v>احمد محمد عبدالهادى محمد</v>
      </c>
      <c r="E27" s="31" t="s">
        <v>86</v>
      </c>
      <c r="F27" s="31"/>
      <c r="G27" s="32"/>
      <c r="H27" s="31" t="str">
        <f>'حضور وانصراف'!G32</f>
        <v>عامل انتاج</v>
      </c>
      <c r="I27" s="33">
        <f>'حضور وانصراف'!AU32</f>
        <v>1400</v>
      </c>
      <c r="J27" s="33"/>
      <c r="K27" s="33"/>
      <c r="L27" s="33"/>
      <c r="M27" s="33">
        <f>'حضور وانصراف'!AV32</f>
        <v>0</v>
      </c>
      <c r="N27" s="33">
        <f t="shared" si="0"/>
        <v>1400</v>
      </c>
      <c r="O27" s="34">
        <f t="shared" si="1"/>
        <v>46.666666666666664</v>
      </c>
      <c r="P27" s="35">
        <f>'البيان النهائى '!E29</f>
        <v>6</v>
      </c>
      <c r="Q27" s="61">
        <f>'البيان النهائى '!R29</f>
        <v>1</v>
      </c>
      <c r="R27" s="36">
        <f>'البيان النهائى '!U29+'البيان النهائى '!AA29</f>
        <v>0</v>
      </c>
      <c r="S27" s="94">
        <f t="shared" si="2"/>
        <v>7</v>
      </c>
      <c r="T27" s="36">
        <f t="shared" si="3"/>
        <v>326.66666666666669</v>
      </c>
      <c r="U27" s="35"/>
      <c r="V27" s="35"/>
      <c r="W27" s="35"/>
      <c r="X27" s="35"/>
      <c r="Y27" s="36">
        <f t="shared" si="4"/>
        <v>0</v>
      </c>
      <c r="Z27" s="96">
        <f>'البيان النهائى '!Y29</f>
        <v>-21</v>
      </c>
      <c r="AA27" s="38">
        <f>'البيان النهائى '!Z29</f>
        <v>0</v>
      </c>
      <c r="AB27" s="37">
        <f>'البيان النهائى '!X29</f>
        <v>0.375</v>
      </c>
      <c r="AC27" s="38"/>
      <c r="AD27" s="39">
        <f t="shared" si="5"/>
        <v>17.5</v>
      </c>
      <c r="AE27" s="38"/>
      <c r="AF27" s="38"/>
      <c r="AG27" s="38">
        <f>'البيان النهائى '!AC29</f>
        <v>0</v>
      </c>
      <c r="AH27" s="38">
        <f>'البيان النهائى '!AB29*2.5</f>
        <v>0</v>
      </c>
      <c r="AI27" s="38"/>
      <c r="AJ27" s="38">
        <f>'البيان النهائى '!AF29</f>
        <v>0</v>
      </c>
      <c r="AK27" s="37">
        <f t="shared" si="6"/>
        <v>0</v>
      </c>
      <c r="AL27" s="40">
        <f t="shared" si="7"/>
        <v>326.66666666666669</v>
      </c>
      <c r="AM27" s="40">
        <f t="shared" si="8"/>
        <v>17.5</v>
      </c>
      <c r="AN27" s="79">
        <f t="shared" si="9"/>
        <v>309.16666666666669</v>
      </c>
      <c r="AO27" s="47"/>
      <c r="AP27" s="63">
        <f>'حضور وانصراف'!AT32*O27</f>
        <v>0</v>
      </c>
      <c r="AQ27" s="46">
        <f>'حضور وانصراف'!AY32</f>
        <v>0</v>
      </c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</row>
    <row r="28" spans="2:95" ht="24" thickBot="1" x14ac:dyDescent="0.25">
      <c r="B28" s="31">
        <f>'البيان النهائى '!A30</f>
        <v>18</v>
      </c>
      <c r="C28" s="31">
        <f>'البيان النهائى '!B30</f>
        <v>203</v>
      </c>
      <c r="D28" s="31" t="str">
        <f>'حضور وانصراف'!F33</f>
        <v>محمود احمد على عبده</v>
      </c>
      <c r="E28" s="31" t="s">
        <v>86</v>
      </c>
      <c r="F28" s="31"/>
      <c r="G28" s="32"/>
      <c r="H28" s="31" t="str">
        <f>'حضور وانصراف'!G33</f>
        <v>عامل انتاج</v>
      </c>
      <c r="I28" s="33">
        <f>'حضور وانصراف'!AU33</f>
        <v>1700</v>
      </c>
      <c r="J28" s="33"/>
      <c r="K28" s="33"/>
      <c r="L28" s="33"/>
      <c r="M28" s="33">
        <f>'حضور وانصراف'!AV33</f>
        <v>0</v>
      </c>
      <c r="N28" s="33">
        <f t="shared" si="0"/>
        <v>1700</v>
      </c>
      <c r="O28" s="34">
        <f t="shared" si="1"/>
        <v>56.666666666666664</v>
      </c>
      <c r="P28" s="35">
        <f>'البيان النهائى '!E30</f>
        <v>7</v>
      </c>
      <c r="Q28" s="61">
        <f>'البيان النهائى '!R30</f>
        <v>1.1666666666666667</v>
      </c>
      <c r="R28" s="36">
        <f>'البيان النهائى '!U30+'البيان النهائى '!AA30</f>
        <v>0</v>
      </c>
      <c r="S28" s="94">
        <f t="shared" si="2"/>
        <v>8.1666666666666661</v>
      </c>
      <c r="T28" s="36">
        <f t="shared" si="3"/>
        <v>462.77777777777771</v>
      </c>
      <c r="U28" s="35"/>
      <c r="V28" s="35"/>
      <c r="W28" s="35"/>
      <c r="X28" s="35"/>
      <c r="Y28" s="36">
        <f t="shared" si="4"/>
        <v>0</v>
      </c>
      <c r="Z28" s="96">
        <f>'البيان النهائى '!Y30</f>
        <v>-19.833333333333336</v>
      </c>
      <c r="AA28" s="38">
        <f>'البيان النهائى '!Z30</f>
        <v>0</v>
      </c>
      <c r="AB28" s="37">
        <f>'البيان النهائى '!X30</f>
        <v>0</v>
      </c>
      <c r="AC28" s="38"/>
      <c r="AD28" s="39">
        <f t="shared" si="5"/>
        <v>0</v>
      </c>
      <c r="AE28" s="38"/>
      <c r="AF28" s="38"/>
      <c r="AG28" s="38">
        <f>'البيان النهائى '!AC30</f>
        <v>0</v>
      </c>
      <c r="AH28" s="38">
        <f>'البيان النهائى '!AB30*2.5</f>
        <v>0</v>
      </c>
      <c r="AI28" s="38"/>
      <c r="AJ28" s="38">
        <f>'البيان النهائى '!AF30</f>
        <v>0</v>
      </c>
      <c r="AK28" s="37">
        <f t="shared" si="6"/>
        <v>0</v>
      </c>
      <c r="AL28" s="40">
        <f t="shared" si="7"/>
        <v>462.77777777777771</v>
      </c>
      <c r="AM28" s="40">
        <f t="shared" si="8"/>
        <v>0</v>
      </c>
      <c r="AN28" s="79">
        <f t="shared" si="9"/>
        <v>462.77777777777771</v>
      </c>
      <c r="AO28" s="47"/>
      <c r="AP28" s="63">
        <f>'حضور وانصراف'!AT33*O28</f>
        <v>0</v>
      </c>
      <c r="AQ28" s="46">
        <f>'حضور وانصراف'!AY33</f>
        <v>0</v>
      </c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</row>
    <row r="29" spans="2:95" ht="24" thickBot="1" x14ac:dyDescent="0.25">
      <c r="B29" s="31">
        <f>'البيان النهائى '!A31</f>
        <v>19</v>
      </c>
      <c r="C29" s="31">
        <f>'البيان النهائى '!B31</f>
        <v>208</v>
      </c>
      <c r="D29" s="31" t="str">
        <f>'حضور وانصراف'!F34</f>
        <v>احمد محمود ابراهيم محمود عبدالحفيظ</v>
      </c>
      <c r="E29" s="31" t="s">
        <v>86</v>
      </c>
      <c r="F29" s="31"/>
      <c r="G29" s="32"/>
      <c r="H29" s="31" t="str">
        <f>'حضور وانصراف'!G34</f>
        <v>عامل انتاج</v>
      </c>
      <c r="I29" s="33">
        <f>'حضور وانصراف'!AU34</f>
        <v>1400</v>
      </c>
      <c r="J29" s="33"/>
      <c r="K29" s="33"/>
      <c r="L29" s="33"/>
      <c r="M29" s="33">
        <f>'حضور وانصراف'!AV34</f>
        <v>0</v>
      </c>
      <c r="N29" s="33">
        <f t="shared" si="0"/>
        <v>1400</v>
      </c>
      <c r="O29" s="34">
        <f t="shared" si="1"/>
        <v>46.666666666666664</v>
      </c>
      <c r="P29" s="35">
        <f>'البيان النهائى '!E31</f>
        <v>7</v>
      </c>
      <c r="Q29" s="61">
        <f>'البيان النهائى '!R31</f>
        <v>1.1666666666666667</v>
      </c>
      <c r="R29" s="36">
        <f>'البيان النهائى '!U31+'البيان النهائى '!AA31</f>
        <v>0</v>
      </c>
      <c r="S29" s="94">
        <f t="shared" si="2"/>
        <v>8.1666666666666661</v>
      </c>
      <c r="T29" s="36">
        <f t="shared" si="3"/>
        <v>381.11111111111109</v>
      </c>
      <c r="U29" s="35"/>
      <c r="V29" s="35"/>
      <c r="W29" s="35"/>
      <c r="X29" s="35"/>
      <c r="Y29" s="36">
        <f t="shared" si="4"/>
        <v>0</v>
      </c>
      <c r="Z29" s="96">
        <f>'البيان النهائى '!Y31</f>
        <v>-19.833333333333336</v>
      </c>
      <c r="AA29" s="38">
        <f>'البيان النهائى '!Z31</f>
        <v>0</v>
      </c>
      <c r="AB29" s="37">
        <f>'البيان النهائى '!X31</f>
        <v>0.375</v>
      </c>
      <c r="AC29" s="38"/>
      <c r="AD29" s="39">
        <f t="shared" si="5"/>
        <v>17.5</v>
      </c>
      <c r="AE29" s="38"/>
      <c r="AF29" s="38"/>
      <c r="AG29" s="38">
        <f>'البيان النهائى '!AC31</f>
        <v>0</v>
      </c>
      <c r="AH29" s="38">
        <f>'البيان النهائى '!AB31*2.5</f>
        <v>0</v>
      </c>
      <c r="AI29" s="38"/>
      <c r="AJ29" s="38">
        <f>'البيان النهائى '!AF31</f>
        <v>0</v>
      </c>
      <c r="AK29" s="37">
        <f t="shared" si="6"/>
        <v>0</v>
      </c>
      <c r="AL29" s="40">
        <f t="shared" si="7"/>
        <v>381.11111111111109</v>
      </c>
      <c r="AM29" s="40">
        <f t="shared" si="8"/>
        <v>17.5</v>
      </c>
      <c r="AN29" s="79">
        <f t="shared" si="9"/>
        <v>363.61111111111109</v>
      </c>
      <c r="AO29" s="47"/>
      <c r="AP29" s="63">
        <f>'حضور وانصراف'!AT34*O29</f>
        <v>0</v>
      </c>
      <c r="AQ29" s="46">
        <f>'حضور وانصراف'!AY34</f>
        <v>0</v>
      </c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</row>
    <row r="30" spans="2:95" ht="24" thickBot="1" x14ac:dyDescent="0.25">
      <c r="B30" s="31">
        <f>'البيان النهائى '!A32</f>
        <v>20</v>
      </c>
      <c r="C30" s="31">
        <f>'البيان النهائى '!B32</f>
        <v>210</v>
      </c>
      <c r="D30" s="31" t="str">
        <f>'حضور وانصراف'!F35</f>
        <v>شعبان حسن محمد حسين</v>
      </c>
      <c r="E30" s="31" t="s">
        <v>86</v>
      </c>
      <c r="F30" s="31"/>
      <c r="G30" s="32"/>
      <c r="H30" s="31" t="str">
        <f>'حضور وانصراف'!G35</f>
        <v>عجان</v>
      </c>
      <c r="I30" s="33">
        <f>'حضور وانصراف'!AU35</f>
        <v>1400</v>
      </c>
      <c r="J30" s="33"/>
      <c r="K30" s="33"/>
      <c r="L30" s="33"/>
      <c r="M30" s="33">
        <f>'حضور وانصراف'!AV35</f>
        <v>0</v>
      </c>
      <c r="N30" s="33">
        <f t="shared" si="0"/>
        <v>1400</v>
      </c>
      <c r="O30" s="34">
        <f t="shared" si="1"/>
        <v>46.666666666666664</v>
      </c>
      <c r="P30" s="35">
        <f>'البيان النهائى '!E32</f>
        <v>7</v>
      </c>
      <c r="Q30" s="61">
        <f>'البيان النهائى '!R32</f>
        <v>1.1666666666666667</v>
      </c>
      <c r="R30" s="36">
        <f>'البيان النهائى '!U32+'البيان النهائى '!AA32</f>
        <v>0</v>
      </c>
      <c r="S30" s="94">
        <f t="shared" si="2"/>
        <v>8.1666666666666661</v>
      </c>
      <c r="T30" s="36">
        <f t="shared" si="3"/>
        <v>381.11111111111109</v>
      </c>
      <c r="U30" s="35"/>
      <c r="V30" s="35"/>
      <c r="W30" s="35"/>
      <c r="X30" s="35"/>
      <c r="Y30" s="36">
        <f t="shared" si="4"/>
        <v>0</v>
      </c>
      <c r="Z30" s="96">
        <f>'البيان النهائى '!Y32</f>
        <v>-19.833333333333336</v>
      </c>
      <c r="AA30" s="38">
        <f>'البيان النهائى '!Z32</f>
        <v>0</v>
      </c>
      <c r="AB30" s="37">
        <f>'البيان النهائى '!X32</f>
        <v>0</v>
      </c>
      <c r="AC30" s="38"/>
      <c r="AD30" s="39">
        <f t="shared" si="5"/>
        <v>0</v>
      </c>
      <c r="AE30" s="38"/>
      <c r="AF30" s="38"/>
      <c r="AG30" s="38">
        <f>'البيان النهائى '!AC32</f>
        <v>0</v>
      </c>
      <c r="AH30" s="38">
        <f>'البيان النهائى '!AB32*2.5</f>
        <v>0</v>
      </c>
      <c r="AI30" s="38"/>
      <c r="AJ30" s="38">
        <f>'البيان النهائى '!AF32</f>
        <v>0</v>
      </c>
      <c r="AK30" s="37">
        <f t="shared" si="6"/>
        <v>0</v>
      </c>
      <c r="AL30" s="40">
        <f t="shared" si="7"/>
        <v>381.11111111111109</v>
      </c>
      <c r="AM30" s="40">
        <f t="shared" si="8"/>
        <v>0</v>
      </c>
      <c r="AN30" s="79">
        <f t="shared" si="9"/>
        <v>381.11111111111109</v>
      </c>
      <c r="AO30" s="47"/>
      <c r="AP30" s="63">
        <f>'حضور وانصراف'!AT35*O30</f>
        <v>0</v>
      </c>
      <c r="AQ30" s="46">
        <f>'حضور وانصراف'!AY35</f>
        <v>0</v>
      </c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</row>
    <row r="31" spans="2:95" ht="24" thickBot="1" x14ac:dyDescent="0.25">
      <c r="B31" s="31">
        <f>'البيان النهائى '!A33</f>
        <v>21</v>
      </c>
      <c r="C31" s="31">
        <f>'البيان النهائى '!B33</f>
        <v>231</v>
      </c>
      <c r="D31" s="31" t="str">
        <f>'حضور وانصراف'!F36</f>
        <v>طه حسين احمد محمد خاطر</v>
      </c>
      <c r="E31" s="31" t="s">
        <v>86</v>
      </c>
      <c r="F31" s="31"/>
      <c r="G31" s="32"/>
      <c r="H31" s="31" t="str">
        <f>'حضور وانصراف'!G36</f>
        <v>عامل انتاج</v>
      </c>
      <c r="I31" s="33">
        <f>'حضور وانصراف'!AU36</f>
        <v>1400</v>
      </c>
      <c r="J31" s="33"/>
      <c r="K31" s="33"/>
      <c r="L31" s="33"/>
      <c r="M31" s="33">
        <f>'حضور وانصراف'!AV36</f>
        <v>0</v>
      </c>
      <c r="N31" s="33">
        <f t="shared" si="0"/>
        <v>1400</v>
      </c>
      <c r="O31" s="34">
        <f t="shared" si="1"/>
        <v>46.666666666666664</v>
      </c>
      <c r="P31" s="35">
        <f>'البيان النهائى '!E33</f>
        <v>9</v>
      </c>
      <c r="Q31" s="61">
        <f>'البيان النهائى '!R33</f>
        <v>1.5</v>
      </c>
      <c r="R31" s="36">
        <f>'البيان النهائى '!U33+'البيان النهائى '!AA33</f>
        <v>0</v>
      </c>
      <c r="S31" s="94">
        <f t="shared" si="2"/>
        <v>10.5</v>
      </c>
      <c r="T31" s="36">
        <f t="shared" si="3"/>
        <v>490</v>
      </c>
      <c r="U31" s="35"/>
      <c r="V31" s="35"/>
      <c r="W31" s="35"/>
      <c r="X31" s="35"/>
      <c r="Y31" s="36">
        <f t="shared" si="4"/>
        <v>0</v>
      </c>
      <c r="Z31" s="96">
        <f>'البيان النهائى '!Y33</f>
        <v>-17.5</v>
      </c>
      <c r="AA31" s="38">
        <f>'البيان النهائى '!Z33</f>
        <v>0</v>
      </c>
      <c r="AB31" s="37">
        <f>'البيان النهائى '!X33</f>
        <v>0</v>
      </c>
      <c r="AC31" s="38"/>
      <c r="AD31" s="39">
        <f t="shared" si="5"/>
        <v>0</v>
      </c>
      <c r="AE31" s="38"/>
      <c r="AF31" s="38"/>
      <c r="AG31" s="38">
        <f>'البيان النهائى '!AC33</f>
        <v>0</v>
      </c>
      <c r="AH31" s="38">
        <f>'البيان النهائى '!AB33*2.5</f>
        <v>0</v>
      </c>
      <c r="AI31" s="38"/>
      <c r="AJ31" s="38">
        <f>'البيان النهائى '!AF33</f>
        <v>0</v>
      </c>
      <c r="AK31" s="37">
        <f t="shared" si="6"/>
        <v>0</v>
      </c>
      <c r="AL31" s="40">
        <f t="shared" si="7"/>
        <v>490</v>
      </c>
      <c r="AM31" s="40">
        <f t="shared" si="8"/>
        <v>0</v>
      </c>
      <c r="AN31" s="79">
        <f t="shared" si="9"/>
        <v>490</v>
      </c>
      <c r="AO31" s="47"/>
      <c r="AP31" s="63">
        <f>'حضور وانصراف'!AT36*O31</f>
        <v>0</v>
      </c>
      <c r="AQ31" s="46">
        <f>'حضور وانصراف'!AY36</f>
        <v>0</v>
      </c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</row>
    <row r="32" spans="2:95" ht="24" thickBot="1" x14ac:dyDescent="0.25">
      <c r="B32" s="31">
        <f>'البيان النهائى '!A34</f>
        <v>22</v>
      </c>
      <c r="C32" s="31">
        <f>'البيان النهائى '!B34</f>
        <v>587</v>
      </c>
      <c r="D32" s="31" t="str">
        <f>'حضور وانصراف'!F37</f>
        <v>احمد اشرف احمد محمد قبارى</v>
      </c>
      <c r="E32" s="31" t="s">
        <v>86</v>
      </c>
      <c r="F32" s="31"/>
      <c r="G32" s="32"/>
      <c r="H32" s="31" t="str">
        <f>'حضور وانصراف'!G37</f>
        <v>عامل انتاج</v>
      </c>
      <c r="I32" s="33">
        <f>'حضور وانصراف'!AU37</f>
        <v>1700</v>
      </c>
      <c r="J32" s="33"/>
      <c r="K32" s="33"/>
      <c r="L32" s="33"/>
      <c r="M32" s="33">
        <f>'حضور وانصراف'!AV37</f>
        <v>0</v>
      </c>
      <c r="N32" s="33">
        <f t="shared" si="0"/>
        <v>1700</v>
      </c>
      <c r="O32" s="34">
        <f t="shared" si="1"/>
        <v>56.666666666666664</v>
      </c>
      <c r="P32" s="35">
        <f>'البيان النهائى '!E34</f>
        <v>7</v>
      </c>
      <c r="Q32" s="61">
        <f>'البيان النهائى '!R34</f>
        <v>1.1666666666666667</v>
      </c>
      <c r="R32" s="36">
        <f>'البيان النهائى '!U34+'البيان النهائى '!AA34</f>
        <v>0</v>
      </c>
      <c r="S32" s="94">
        <f t="shared" si="2"/>
        <v>8.1666666666666661</v>
      </c>
      <c r="T32" s="36">
        <f t="shared" si="3"/>
        <v>462.77777777777771</v>
      </c>
      <c r="U32" s="35"/>
      <c r="V32" s="35"/>
      <c r="W32" s="35"/>
      <c r="X32" s="35"/>
      <c r="Y32" s="36">
        <f t="shared" si="4"/>
        <v>0</v>
      </c>
      <c r="Z32" s="96">
        <f>'البيان النهائى '!Y34</f>
        <v>-19.833333333333336</v>
      </c>
      <c r="AA32" s="38">
        <f>'البيان النهائى '!Z34</f>
        <v>0</v>
      </c>
      <c r="AB32" s="37">
        <f>'البيان النهائى '!X34</f>
        <v>0</v>
      </c>
      <c r="AC32" s="38"/>
      <c r="AD32" s="39">
        <f t="shared" si="5"/>
        <v>0</v>
      </c>
      <c r="AE32" s="38"/>
      <c r="AF32" s="38"/>
      <c r="AG32" s="38">
        <f>'البيان النهائى '!AC34</f>
        <v>0</v>
      </c>
      <c r="AH32" s="38">
        <f>'البيان النهائى '!AB34*2.5</f>
        <v>0</v>
      </c>
      <c r="AI32" s="38"/>
      <c r="AJ32" s="38">
        <f>'البيان النهائى '!AF34</f>
        <v>0</v>
      </c>
      <c r="AK32" s="37">
        <f t="shared" si="6"/>
        <v>0</v>
      </c>
      <c r="AL32" s="40">
        <f t="shared" si="7"/>
        <v>462.77777777777771</v>
      </c>
      <c r="AM32" s="40">
        <f t="shared" si="8"/>
        <v>0</v>
      </c>
      <c r="AN32" s="79">
        <f t="shared" si="9"/>
        <v>505.27777777777771</v>
      </c>
      <c r="AO32" s="47"/>
      <c r="AP32" s="63">
        <f>'حضور وانصراف'!AT37*O32</f>
        <v>42.5</v>
      </c>
      <c r="AQ32" s="46">
        <f>'حضور وانصراف'!AY37</f>
        <v>0</v>
      </c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</row>
    <row r="33" spans="2:92" ht="24" thickBot="1" x14ac:dyDescent="0.25">
      <c r="B33" s="31">
        <f>'البيان النهائى '!A35</f>
        <v>23</v>
      </c>
      <c r="C33" s="31">
        <f>'البيان النهائى '!B35</f>
        <v>224</v>
      </c>
      <c r="D33" s="31" t="str">
        <f>'حضور وانصراف'!F38</f>
        <v>عبدالمنعم محمد عبدالمنعم عبدالمنعم عمرو</v>
      </c>
      <c r="E33" s="31" t="s">
        <v>86</v>
      </c>
      <c r="F33" s="31"/>
      <c r="G33" s="32"/>
      <c r="H33" s="31" t="str">
        <f>'حضور وانصراف'!G38</f>
        <v>عامل انتاج</v>
      </c>
      <c r="I33" s="33">
        <f>'حضور وانصراف'!AU38</f>
        <v>1400</v>
      </c>
      <c r="J33" s="33"/>
      <c r="K33" s="33"/>
      <c r="L33" s="33"/>
      <c r="M33" s="33">
        <f>'حضور وانصراف'!AV38</f>
        <v>0</v>
      </c>
      <c r="N33" s="33">
        <f t="shared" si="0"/>
        <v>1400</v>
      </c>
      <c r="O33" s="34">
        <f t="shared" si="1"/>
        <v>46.666666666666664</v>
      </c>
      <c r="P33" s="35">
        <f>'البيان النهائى '!E35</f>
        <v>8</v>
      </c>
      <c r="Q33" s="61">
        <f>'البيان النهائى '!R35</f>
        <v>1.3333333333333333</v>
      </c>
      <c r="R33" s="36">
        <f>'البيان النهائى '!U35+'البيان النهائى '!AA35</f>
        <v>0</v>
      </c>
      <c r="S33" s="94">
        <f t="shared" si="2"/>
        <v>9.3333333333333339</v>
      </c>
      <c r="T33" s="36">
        <f t="shared" si="3"/>
        <v>435.55555555555554</v>
      </c>
      <c r="U33" s="35"/>
      <c r="V33" s="35"/>
      <c r="W33" s="35"/>
      <c r="X33" s="35"/>
      <c r="Y33" s="36">
        <f t="shared" si="4"/>
        <v>0</v>
      </c>
      <c r="Z33" s="96">
        <f>'البيان النهائى '!Y35</f>
        <v>-18.666666666666664</v>
      </c>
      <c r="AA33" s="38">
        <f>'البيان النهائى '!Z35</f>
        <v>0</v>
      </c>
      <c r="AB33" s="37">
        <f>'البيان النهائى '!X35</f>
        <v>0</v>
      </c>
      <c r="AC33" s="38"/>
      <c r="AD33" s="39">
        <f t="shared" si="5"/>
        <v>0</v>
      </c>
      <c r="AE33" s="38"/>
      <c r="AF33" s="38"/>
      <c r="AG33" s="38">
        <f>'البيان النهائى '!AC35</f>
        <v>0</v>
      </c>
      <c r="AH33" s="38">
        <f>'البيان النهائى '!AB35*2.5</f>
        <v>0</v>
      </c>
      <c r="AI33" s="38"/>
      <c r="AJ33" s="38">
        <f>'البيان النهائى '!AF35</f>
        <v>0</v>
      </c>
      <c r="AK33" s="37">
        <f t="shared" si="6"/>
        <v>0</v>
      </c>
      <c r="AL33" s="40">
        <f t="shared" si="7"/>
        <v>435.55555555555554</v>
      </c>
      <c r="AM33" s="40">
        <f t="shared" si="8"/>
        <v>0</v>
      </c>
      <c r="AN33" s="79">
        <f t="shared" si="9"/>
        <v>435.55555555555554</v>
      </c>
      <c r="AO33" s="47"/>
      <c r="AP33" s="63">
        <f>'حضور وانصراف'!AT38*O33</f>
        <v>0</v>
      </c>
      <c r="AQ33" s="46">
        <f>'حضور وانصراف'!AY38</f>
        <v>0</v>
      </c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</row>
    <row r="34" spans="2:92" ht="24" thickBot="1" x14ac:dyDescent="0.25">
      <c r="B34" s="31">
        <f>'البيان النهائى '!A36</f>
        <v>24</v>
      </c>
      <c r="C34" s="31">
        <f>'البيان النهائى '!B36</f>
        <v>220</v>
      </c>
      <c r="D34" s="31" t="str">
        <f>'حضور وانصراف'!F39</f>
        <v>احمد محمد احمد سلامه</v>
      </c>
      <c r="E34" s="31" t="s">
        <v>86</v>
      </c>
      <c r="F34" s="31"/>
      <c r="G34" s="32"/>
      <c r="H34" s="31" t="str">
        <f>'حضور وانصراف'!G39</f>
        <v>عامل انتاج</v>
      </c>
      <c r="I34" s="33">
        <f>'حضور وانصراف'!AU39</f>
        <v>1400</v>
      </c>
      <c r="J34" s="33"/>
      <c r="K34" s="33"/>
      <c r="L34" s="33"/>
      <c r="M34" s="33">
        <f>'حضور وانصراف'!AV39</f>
        <v>0</v>
      </c>
      <c r="N34" s="33">
        <f t="shared" si="0"/>
        <v>1400</v>
      </c>
      <c r="O34" s="34">
        <f t="shared" si="1"/>
        <v>46.666666666666664</v>
      </c>
      <c r="P34" s="35">
        <f>'البيان النهائى '!E36</f>
        <v>9</v>
      </c>
      <c r="Q34" s="61">
        <f>'البيان النهائى '!R36</f>
        <v>1.5</v>
      </c>
      <c r="R34" s="36">
        <f>'البيان النهائى '!U36+'البيان النهائى '!AA36</f>
        <v>0</v>
      </c>
      <c r="S34" s="94">
        <f t="shared" si="2"/>
        <v>10.5</v>
      </c>
      <c r="T34" s="36">
        <f t="shared" si="3"/>
        <v>490</v>
      </c>
      <c r="U34" s="35"/>
      <c r="V34" s="35"/>
      <c r="W34" s="35"/>
      <c r="X34" s="35"/>
      <c r="Y34" s="36">
        <f t="shared" si="4"/>
        <v>0</v>
      </c>
      <c r="Z34" s="96">
        <f>'البيان النهائى '!Y36</f>
        <v>-17.5</v>
      </c>
      <c r="AA34" s="38">
        <f>'البيان النهائى '!Z36</f>
        <v>0</v>
      </c>
      <c r="AB34" s="37">
        <f>'البيان النهائى '!X36</f>
        <v>0</v>
      </c>
      <c r="AC34" s="38"/>
      <c r="AD34" s="39">
        <f t="shared" si="5"/>
        <v>0</v>
      </c>
      <c r="AE34" s="38"/>
      <c r="AF34" s="38"/>
      <c r="AG34" s="38">
        <f>'البيان النهائى '!AC36</f>
        <v>0</v>
      </c>
      <c r="AH34" s="38">
        <f>'البيان النهائى '!AB36*2.5</f>
        <v>0</v>
      </c>
      <c r="AI34" s="38"/>
      <c r="AJ34" s="38">
        <f>'البيان النهائى '!AF36</f>
        <v>0</v>
      </c>
      <c r="AK34" s="37">
        <f t="shared" si="6"/>
        <v>0</v>
      </c>
      <c r="AL34" s="40">
        <f t="shared" si="7"/>
        <v>490</v>
      </c>
      <c r="AM34" s="40">
        <f t="shared" si="8"/>
        <v>0</v>
      </c>
      <c r="AN34" s="79">
        <f t="shared" si="9"/>
        <v>490</v>
      </c>
      <c r="AO34" s="47"/>
      <c r="AP34" s="63">
        <f>'حضور وانصراف'!AT39*O34</f>
        <v>0</v>
      </c>
      <c r="AQ34" s="46">
        <f>'حضور وانصراف'!AY39</f>
        <v>0</v>
      </c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</row>
    <row r="35" spans="2:92" ht="24" thickBot="1" x14ac:dyDescent="0.25">
      <c r="B35" s="31">
        <f>'البيان النهائى '!A37</f>
        <v>25</v>
      </c>
      <c r="C35" s="31">
        <f>'البيان النهائى '!B37</f>
        <v>229</v>
      </c>
      <c r="D35" s="31" t="str">
        <f>'حضور وانصراف'!F40</f>
        <v>احمد عبدالبارى عبدالبارى عيسى الشاهد</v>
      </c>
      <c r="E35" s="31" t="s">
        <v>86</v>
      </c>
      <c r="F35" s="31"/>
      <c r="G35" s="32"/>
      <c r="H35" s="31" t="str">
        <f>'حضور وانصراف'!G40</f>
        <v>عامل انتاج</v>
      </c>
      <c r="I35" s="33">
        <f>'حضور وانصراف'!AU40</f>
        <v>1400</v>
      </c>
      <c r="J35" s="33"/>
      <c r="K35" s="33"/>
      <c r="L35" s="33"/>
      <c r="M35" s="33">
        <f>'حضور وانصراف'!AV40</f>
        <v>0</v>
      </c>
      <c r="N35" s="33">
        <f t="shared" si="0"/>
        <v>1400</v>
      </c>
      <c r="O35" s="34">
        <f t="shared" si="1"/>
        <v>46.666666666666664</v>
      </c>
      <c r="P35" s="35">
        <f>'البيان النهائى '!E37</f>
        <v>7</v>
      </c>
      <c r="Q35" s="61">
        <f>'البيان النهائى '!R37</f>
        <v>1.1666666666666667</v>
      </c>
      <c r="R35" s="36">
        <f>'البيان النهائى '!U37+'البيان النهائى '!AA37</f>
        <v>0</v>
      </c>
      <c r="S35" s="94">
        <f t="shared" si="2"/>
        <v>8.1666666666666661</v>
      </c>
      <c r="T35" s="36">
        <f t="shared" si="3"/>
        <v>381.11111111111109</v>
      </c>
      <c r="U35" s="35"/>
      <c r="V35" s="35"/>
      <c r="W35" s="35"/>
      <c r="X35" s="35"/>
      <c r="Y35" s="36">
        <f t="shared" si="4"/>
        <v>0</v>
      </c>
      <c r="Z35" s="96">
        <f>'البيان النهائى '!Y37</f>
        <v>-19.833333333333336</v>
      </c>
      <c r="AA35" s="38">
        <f>'البيان النهائى '!Z37</f>
        <v>0</v>
      </c>
      <c r="AB35" s="37">
        <f>'البيان النهائى '!X37</f>
        <v>0</v>
      </c>
      <c r="AC35" s="38"/>
      <c r="AD35" s="39">
        <f t="shared" si="5"/>
        <v>0</v>
      </c>
      <c r="AE35" s="38"/>
      <c r="AF35" s="38"/>
      <c r="AG35" s="38">
        <f>'البيان النهائى '!AC37</f>
        <v>0</v>
      </c>
      <c r="AH35" s="38">
        <f>'البيان النهائى '!AB37*2.5</f>
        <v>0</v>
      </c>
      <c r="AI35" s="38"/>
      <c r="AJ35" s="38">
        <f>'البيان النهائى '!AF37</f>
        <v>0</v>
      </c>
      <c r="AK35" s="37">
        <f t="shared" si="6"/>
        <v>0</v>
      </c>
      <c r="AL35" s="40">
        <f t="shared" si="7"/>
        <v>381.11111111111109</v>
      </c>
      <c r="AM35" s="40">
        <f t="shared" si="8"/>
        <v>0</v>
      </c>
      <c r="AN35" s="79">
        <f t="shared" si="9"/>
        <v>381.11111111111109</v>
      </c>
      <c r="AO35" s="47"/>
      <c r="AP35" s="63">
        <f>'حضور وانصراف'!AT40*O35</f>
        <v>0</v>
      </c>
      <c r="AQ35" s="46">
        <f>'حضور وانصراف'!AY40</f>
        <v>0</v>
      </c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</row>
    <row r="36" spans="2:92" ht="24" thickBot="1" x14ac:dyDescent="0.25">
      <c r="B36" s="31">
        <f>'البيان النهائى '!A38</f>
        <v>26</v>
      </c>
      <c r="C36" s="31">
        <f>'البيان النهائى '!B38</f>
        <v>234</v>
      </c>
      <c r="D36" s="31" t="str">
        <f>'حضور وانصراف'!F41</f>
        <v>محمود السيد محمود على السيد</v>
      </c>
      <c r="E36" s="31" t="s">
        <v>86</v>
      </c>
      <c r="F36" s="31"/>
      <c r="G36" s="32"/>
      <c r="H36" s="31" t="str">
        <f>'حضور وانصراف'!G41</f>
        <v>عامل انتاج</v>
      </c>
      <c r="I36" s="33">
        <f>'حضور وانصراف'!AU41</f>
        <v>1400</v>
      </c>
      <c r="J36" s="33"/>
      <c r="K36" s="33"/>
      <c r="L36" s="33"/>
      <c r="M36" s="33">
        <f>'حضور وانصراف'!AV41</f>
        <v>0</v>
      </c>
      <c r="N36" s="33">
        <f t="shared" si="0"/>
        <v>1400</v>
      </c>
      <c r="O36" s="34">
        <f t="shared" si="1"/>
        <v>46.666666666666664</v>
      </c>
      <c r="P36" s="35">
        <f>'البيان النهائى '!E38</f>
        <v>10</v>
      </c>
      <c r="Q36" s="61">
        <f>'البيان النهائى '!R38</f>
        <v>1.6666666666666667</v>
      </c>
      <c r="R36" s="36">
        <f>'البيان النهائى '!U38+'البيان النهائى '!AA38</f>
        <v>0</v>
      </c>
      <c r="S36" s="94">
        <f t="shared" si="2"/>
        <v>11.666666666666666</v>
      </c>
      <c r="T36" s="36">
        <f t="shared" si="3"/>
        <v>544.44444444444434</v>
      </c>
      <c r="U36" s="35"/>
      <c r="V36" s="35"/>
      <c r="W36" s="35"/>
      <c r="X36" s="35"/>
      <c r="Y36" s="36">
        <f t="shared" si="4"/>
        <v>0</v>
      </c>
      <c r="Z36" s="96">
        <f>'البيان النهائى '!Y38</f>
        <v>-16.333333333333336</v>
      </c>
      <c r="AA36" s="38">
        <f>'البيان النهائى '!Z38</f>
        <v>0</v>
      </c>
      <c r="AB36" s="37">
        <f>'البيان النهائى '!X38</f>
        <v>0</v>
      </c>
      <c r="AC36" s="38"/>
      <c r="AD36" s="39">
        <f t="shared" si="5"/>
        <v>0</v>
      </c>
      <c r="AE36" s="38"/>
      <c r="AF36" s="38"/>
      <c r="AG36" s="38">
        <f>'البيان النهائى '!AC38</f>
        <v>0</v>
      </c>
      <c r="AH36" s="38">
        <f>'البيان النهائى '!AB38*2.5</f>
        <v>0</v>
      </c>
      <c r="AI36" s="38"/>
      <c r="AJ36" s="38">
        <f>'البيان النهائى '!AF38</f>
        <v>0</v>
      </c>
      <c r="AK36" s="37">
        <f t="shared" si="6"/>
        <v>0</v>
      </c>
      <c r="AL36" s="40">
        <f t="shared" si="7"/>
        <v>544.44444444444434</v>
      </c>
      <c r="AM36" s="40">
        <f t="shared" si="8"/>
        <v>0</v>
      </c>
      <c r="AN36" s="79">
        <f t="shared" si="9"/>
        <v>544.44444444444434</v>
      </c>
      <c r="AO36" s="47"/>
      <c r="AP36" s="63">
        <f>'حضور وانصراف'!AT41*O36</f>
        <v>0</v>
      </c>
      <c r="AQ36" s="46">
        <f>'حضور وانصراف'!AY41</f>
        <v>0</v>
      </c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</row>
    <row r="37" spans="2:92" ht="24" thickBot="1" x14ac:dyDescent="0.25">
      <c r="B37" s="31">
        <f>'البيان النهائى '!A39</f>
        <v>27</v>
      </c>
      <c r="C37" s="31">
        <f>'البيان النهائى '!B39</f>
        <v>183</v>
      </c>
      <c r="D37" s="31" t="str">
        <f>'حضور وانصراف'!F42</f>
        <v>علاءالدين عادل سيد احمد الجمال</v>
      </c>
      <c r="E37" s="31" t="s">
        <v>86</v>
      </c>
      <c r="F37" s="31"/>
      <c r="G37" s="32"/>
      <c r="H37" s="31" t="str">
        <f>'حضور وانصراف'!G42</f>
        <v>مراقب انتاج</v>
      </c>
      <c r="I37" s="33">
        <f>'حضور وانصراف'!AU42</f>
        <v>2000</v>
      </c>
      <c r="J37" s="33"/>
      <c r="K37" s="33"/>
      <c r="L37" s="33"/>
      <c r="M37" s="33">
        <f>'حضور وانصراف'!AV42</f>
        <v>0</v>
      </c>
      <c r="N37" s="33">
        <f t="shared" si="0"/>
        <v>2000</v>
      </c>
      <c r="O37" s="34">
        <f t="shared" si="1"/>
        <v>66.666666666666671</v>
      </c>
      <c r="P37" s="35">
        <f>'البيان النهائى '!E39</f>
        <v>11</v>
      </c>
      <c r="Q37" s="61">
        <f>'البيان النهائى '!R39</f>
        <v>1.8333333333333333</v>
      </c>
      <c r="R37" s="36">
        <f>'البيان النهائى '!U39+'البيان النهائى '!AA39</f>
        <v>2.125</v>
      </c>
      <c r="S37" s="94">
        <f t="shared" si="2"/>
        <v>14.958333333333334</v>
      </c>
      <c r="T37" s="36">
        <f t="shared" si="3"/>
        <v>997.22222222222229</v>
      </c>
      <c r="U37" s="35"/>
      <c r="V37" s="35"/>
      <c r="W37" s="35"/>
      <c r="X37" s="35"/>
      <c r="Y37" s="36">
        <f t="shared" si="4"/>
        <v>0</v>
      </c>
      <c r="Z37" s="96">
        <f>'البيان النهائى '!Y39</f>
        <v>-15.166666666666666</v>
      </c>
      <c r="AA37" s="38">
        <f>'البيان النهائى '!Z39</f>
        <v>0</v>
      </c>
      <c r="AB37" s="37">
        <f>'البيان النهائى '!X39</f>
        <v>0.75</v>
      </c>
      <c r="AC37" s="38"/>
      <c r="AD37" s="39">
        <f t="shared" si="5"/>
        <v>50</v>
      </c>
      <c r="AE37" s="38"/>
      <c r="AF37" s="38"/>
      <c r="AG37" s="38">
        <f>'البيان النهائى '!AC39</f>
        <v>0</v>
      </c>
      <c r="AH37" s="38">
        <f>'البيان النهائى '!AB39*2.5</f>
        <v>0</v>
      </c>
      <c r="AI37" s="38"/>
      <c r="AJ37" s="38">
        <f>'البيان النهائى '!AF39</f>
        <v>0</v>
      </c>
      <c r="AK37" s="37">
        <f t="shared" si="6"/>
        <v>0</v>
      </c>
      <c r="AL37" s="40">
        <f t="shared" si="7"/>
        <v>997.22222222222229</v>
      </c>
      <c r="AM37" s="40">
        <f t="shared" si="8"/>
        <v>50</v>
      </c>
      <c r="AN37" s="79">
        <f t="shared" si="9"/>
        <v>947.22222222222229</v>
      </c>
      <c r="AO37" s="47"/>
      <c r="AP37" s="63">
        <f>'حضور وانصراف'!AT42*O37</f>
        <v>0</v>
      </c>
      <c r="AQ37" s="46">
        <f>'حضور وانصراف'!AY42</f>
        <v>0</v>
      </c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</row>
    <row r="38" spans="2:92" ht="24" thickBot="1" x14ac:dyDescent="0.25">
      <c r="B38" s="31">
        <f>'البيان النهائى '!A40</f>
        <v>28</v>
      </c>
      <c r="C38" s="31">
        <f>'البيان النهائى '!B40</f>
        <v>490</v>
      </c>
      <c r="D38" s="31" t="str">
        <f>'حضور وانصراف'!F43</f>
        <v>حاتم عبدالعاطى محمد فرج</v>
      </c>
      <c r="E38" s="31" t="s">
        <v>86</v>
      </c>
      <c r="F38" s="31"/>
      <c r="G38" s="32"/>
      <c r="H38" s="31" t="str">
        <f>'حضور وانصراف'!G43</f>
        <v>عامل انتاج</v>
      </c>
      <c r="I38" s="33">
        <f>'حضور وانصراف'!AU43</f>
        <v>1400</v>
      </c>
      <c r="J38" s="33"/>
      <c r="K38" s="33"/>
      <c r="L38" s="33"/>
      <c r="M38" s="33">
        <f>'حضور وانصراف'!AV43</f>
        <v>0</v>
      </c>
      <c r="N38" s="33">
        <f t="shared" si="0"/>
        <v>1400</v>
      </c>
      <c r="O38" s="34">
        <f t="shared" si="1"/>
        <v>46.666666666666664</v>
      </c>
      <c r="P38" s="35">
        <f>'البيان النهائى '!E40</f>
        <v>9</v>
      </c>
      <c r="Q38" s="61">
        <f>'البيان النهائى '!R40</f>
        <v>1.5</v>
      </c>
      <c r="R38" s="36">
        <f>'البيان النهائى '!U40+'البيان النهائى '!AA40</f>
        <v>0</v>
      </c>
      <c r="S38" s="94">
        <f t="shared" si="2"/>
        <v>10.5</v>
      </c>
      <c r="T38" s="36">
        <f t="shared" si="3"/>
        <v>490</v>
      </c>
      <c r="U38" s="35"/>
      <c r="V38" s="35"/>
      <c r="W38" s="35"/>
      <c r="X38" s="35"/>
      <c r="Y38" s="36">
        <f t="shared" si="4"/>
        <v>0</v>
      </c>
      <c r="Z38" s="96">
        <f>'البيان النهائى '!Y40</f>
        <v>-17.5</v>
      </c>
      <c r="AA38" s="38">
        <f>'البيان النهائى '!Z40</f>
        <v>0</v>
      </c>
      <c r="AB38" s="37">
        <f>'البيان النهائى '!X40</f>
        <v>0</v>
      </c>
      <c r="AC38" s="38"/>
      <c r="AD38" s="39">
        <f t="shared" si="5"/>
        <v>0</v>
      </c>
      <c r="AE38" s="38"/>
      <c r="AF38" s="38"/>
      <c r="AG38" s="38">
        <f>'البيان النهائى '!AC40</f>
        <v>0</v>
      </c>
      <c r="AH38" s="38">
        <f>'البيان النهائى '!AB40*2.5</f>
        <v>0</v>
      </c>
      <c r="AI38" s="38"/>
      <c r="AJ38" s="38">
        <f>'البيان النهائى '!AF40</f>
        <v>0</v>
      </c>
      <c r="AK38" s="37">
        <f t="shared" si="6"/>
        <v>0</v>
      </c>
      <c r="AL38" s="40">
        <f t="shared" si="7"/>
        <v>490</v>
      </c>
      <c r="AM38" s="40">
        <f t="shared" si="8"/>
        <v>0</v>
      </c>
      <c r="AN38" s="79">
        <f t="shared" si="9"/>
        <v>490</v>
      </c>
      <c r="AO38" s="47"/>
      <c r="AP38" s="63">
        <f>'حضور وانصراف'!AT43*O38</f>
        <v>0</v>
      </c>
      <c r="AQ38" s="46">
        <f>'حضور وانصراف'!AY43</f>
        <v>0</v>
      </c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</row>
    <row r="39" spans="2:92" ht="24" thickBot="1" x14ac:dyDescent="0.25">
      <c r="B39" s="31">
        <f>'البيان النهائى '!A41</f>
        <v>29</v>
      </c>
      <c r="C39" s="31">
        <f>'البيان النهائى '!B41</f>
        <v>241</v>
      </c>
      <c r="D39" s="31" t="str">
        <f>'حضور وانصراف'!F44</f>
        <v>محمد عبدالحميد عبدالمعبود غراب</v>
      </c>
      <c r="E39" s="31" t="s">
        <v>86</v>
      </c>
      <c r="F39" s="31"/>
      <c r="G39" s="32"/>
      <c r="H39" s="31" t="str">
        <f>'حضور وانصراف'!G44</f>
        <v>عامل انتاج</v>
      </c>
      <c r="I39" s="33">
        <f>'حضور وانصراف'!AU44</f>
        <v>1400</v>
      </c>
      <c r="J39" s="33"/>
      <c r="K39" s="33"/>
      <c r="L39" s="33"/>
      <c r="M39" s="33">
        <f>'حضور وانصراف'!AV44</f>
        <v>0</v>
      </c>
      <c r="N39" s="33">
        <f t="shared" si="0"/>
        <v>1400</v>
      </c>
      <c r="O39" s="34">
        <f t="shared" si="1"/>
        <v>46.666666666666664</v>
      </c>
      <c r="P39" s="35">
        <f>'البيان النهائى '!E41</f>
        <v>10</v>
      </c>
      <c r="Q39" s="61">
        <f>'البيان النهائى '!R41</f>
        <v>1.6666666666666667</v>
      </c>
      <c r="R39" s="36">
        <f>'البيان النهائى '!U41+'البيان النهائى '!AA41</f>
        <v>0.125</v>
      </c>
      <c r="S39" s="94">
        <f t="shared" si="2"/>
        <v>11.791666666666666</v>
      </c>
      <c r="T39" s="36">
        <f t="shared" si="3"/>
        <v>550.27777777777771</v>
      </c>
      <c r="U39" s="35"/>
      <c r="V39" s="35"/>
      <c r="W39" s="35"/>
      <c r="X39" s="35"/>
      <c r="Y39" s="36">
        <f t="shared" si="4"/>
        <v>0</v>
      </c>
      <c r="Z39" s="96">
        <f>'البيان النهائى '!Y41</f>
        <v>-16.333333333333336</v>
      </c>
      <c r="AA39" s="38">
        <f>'البيان النهائى '!Z41</f>
        <v>0</v>
      </c>
      <c r="AB39" s="37">
        <f>'البيان النهائى '!X41</f>
        <v>0</v>
      </c>
      <c r="AC39" s="38"/>
      <c r="AD39" s="39">
        <f t="shared" si="5"/>
        <v>0</v>
      </c>
      <c r="AE39" s="38"/>
      <c r="AF39" s="38"/>
      <c r="AG39" s="38">
        <f>'البيان النهائى '!AC41</f>
        <v>0</v>
      </c>
      <c r="AH39" s="38">
        <f>'البيان النهائى '!AB41*2.5</f>
        <v>0</v>
      </c>
      <c r="AI39" s="38"/>
      <c r="AJ39" s="38">
        <f>'البيان النهائى '!AF41</f>
        <v>0</v>
      </c>
      <c r="AK39" s="37">
        <f t="shared" si="6"/>
        <v>0</v>
      </c>
      <c r="AL39" s="40">
        <f t="shared" si="7"/>
        <v>550.27777777777771</v>
      </c>
      <c r="AM39" s="40">
        <f t="shared" si="8"/>
        <v>0</v>
      </c>
      <c r="AN39" s="79">
        <f t="shared" si="9"/>
        <v>550.27777777777771</v>
      </c>
      <c r="AO39" s="47"/>
      <c r="AP39" s="63">
        <f>'حضور وانصراف'!AT44*O39</f>
        <v>0</v>
      </c>
      <c r="AQ39" s="46">
        <f>'حضور وانصراف'!AY44</f>
        <v>0</v>
      </c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</row>
    <row r="40" spans="2:92" ht="24" thickBot="1" x14ac:dyDescent="0.25">
      <c r="B40" s="31">
        <f>'البيان النهائى '!A42</f>
        <v>30</v>
      </c>
      <c r="C40" s="31">
        <f>'البيان النهائى '!B42</f>
        <v>277</v>
      </c>
      <c r="D40" s="31" t="str">
        <f>'حضور وانصراف'!F45</f>
        <v>احمد سيد محمد ابراهيم</v>
      </c>
      <c r="E40" s="31" t="s">
        <v>86</v>
      </c>
      <c r="F40" s="31"/>
      <c r="G40" s="32"/>
      <c r="H40" s="31" t="str">
        <f>'حضور وانصراف'!G45</f>
        <v>عامل انتاج</v>
      </c>
      <c r="I40" s="33">
        <f>'حضور وانصراف'!AU45</f>
        <v>1650</v>
      </c>
      <c r="J40" s="33"/>
      <c r="K40" s="33"/>
      <c r="L40" s="33"/>
      <c r="M40" s="33">
        <f>'حضور وانصراف'!AV45</f>
        <v>0</v>
      </c>
      <c r="N40" s="33">
        <f t="shared" si="0"/>
        <v>1650</v>
      </c>
      <c r="O40" s="34">
        <f t="shared" si="1"/>
        <v>55</v>
      </c>
      <c r="P40" s="35">
        <f>'البيان النهائى '!E42</f>
        <v>8</v>
      </c>
      <c r="Q40" s="61">
        <f>'البيان النهائى '!R42</f>
        <v>1.3333333333333333</v>
      </c>
      <c r="R40" s="36">
        <f>'البيان النهائى '!U42+'البيان النهائى '!AA42</f>
        <v>0</v>
      </c>
      <c r="S40" s="94">
        <f t="shared" si="2"/>
        <v>9.3333333333333339</v>
      </c>
      <c r="T40" s="36">
        <f t="shared" si="3"/>
        <v>513.33333333333337</v>
      </c>
      <c r="U40" s="35"/>
      <c r="V40" s="35"/>
      <c r="W40" s="35"/>
      <c r="X40" s="35"/>
      <c r="Y40" s="36">
        <f t="shared" si="4"/>
        <v>0</v>
      </c>
      <c r="Z40" s="96">
        <f>'البيان النهائى '!Y42</f>
        <v>-18.666666666666664</v>
      </c>
      <c r="AA40" s="38">
        <f>'البيان النهائى '!Z42</f>
        <v>0</v>
      </c>
      <c r="AB40" s="37">
        <f>'البيان النهائى '!X42</f>
        <v>0.5</v>
      </c>
      <c r="AC40" s="38"/>
      <c r="AD40" s="39">
        <f t="shared" si="5"/>
        <v>27.5</v>
      </c>
      <c r="AE40" s="38"/>
      <c r="AF40" s="38"/>
      <c r="AG40" s="38">
        <f>'البيان النهائى '!AC42</f>
        <v>0</v>
      </c>
      <c r="AH40" s="38">
        <f>'البيان النهائى '!AB42*2.5</f>
        <v>0</v>
      </c>
      <c r="AI40" s="38"/>
      <c r="AJ40" s="38">
        <f>'البيان النهائى '!AF42</f>
        <v>0</v>
      </c>
      <c r="AK40" s="37">
        <f t="shared" si="6"/>
        <v>0</v>
      </c>
      <c r="AL40" s="40">
        <f t="shared" si="7"/>
        <v>513.33333333333337</v>
      </c>
      <c r="AM40" s="40">
        <f t="shared" si="8"/>
        <v>27.5</v>
      </c>
      <c r="AN40" s="79">
        <f t="shared" si="9"/>
        <v>485.83333333333337</v>
      </c>
      <c r="AO40" s="47"/>
      <c r="AP40" s="63">
        <f>'حضور وانصراف'!AT45*O40</f>
        <v>0</v>
      </c>
      <c r="AQ40" s="46">
        <f>'حضور وانصراف'!AY45</f>
        <v>0</v>
      </c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</row>
    <row r="41" spans="2:92" ht="24" thickBot="1" x14ac:dyDescent="0.25">
      <c r="B41" s="31">
        <f>'البيان النهائى '!A43</f>
        <v>31</v>
      </c>
      <c r="C41" s="31">
        <f>'البيان النهائى '!B43</f>
        <v>317</v>
      </c>
      <c r="D41" s="31" t="str">
        <f>'حضور وانصراف'!F46</f>
        <v>عمرو هريدى احمد محمد</v>
      </c>
      <c r="E41" s="31" t="s">
        <v>86</v>
      </c>
      <c r="F41" s="31"/>
      <c r="G41" s="32"/>
      <c r="H41" s="31" t="str">
        <f>'حضور وانصراف'!G46</f>
        <v>عامل انتاج</v>
      </c>
      <c r="I41" s="33">
        <f>'حضور وانصراف'!AU46</f>
        <v>1400</v>
      </c>
      <c r="J41" s="33"/>
      <c r="K41" s="33"/>
      <c r="L41" s="33"/>
      <c r="M41" s="33">
        <f>'حضور وانصراف'!AV46</f>
        <v>0</v>
      </c>
      <c r="N41" s="33">
        <f t="shared" si="0"/>
        <v>1400</v>
      </c>
      <c r="O41" s="34">
        <f t="shared" si="1"/>
        <v>46.666666666666664</v>
      </c>
      <c r="P41" s="35">
        <f>'البيان النهائى '!E43</f>
        <v>6</v>
      </c>
      <c r="Q41" s="61">
        <f>'البيان النهائى '!R43</f>
        <v>1</v>
      </c>
      <c r="R41" s="36">
        <f>'البيان النهائى '!U43+'البيان النهائى '!AA43</f>
        <v>0</v>
      </c>
      <c r="S41" s="94">
        <f t="shared" si="2"/>
        <v>7</v>
      </c>
      <c r="T41" s="36">
        <f t="shared" si="3"/>
        <v>326.66666666666669</v>
      </c>
      <c r="U41" s="35"/>
      <c r="V41" s="35"/>
      <c r="W41" s="35"/>
      <c r="X41" s="35"/>
      <c r="Y41" s="36">
        <f t="shared" si="4"/>
        <v>0</v>
      </c>
      <c r="Z41" s="96">
        <f>'البيان النهائى '!Y43</f>
        <v>-21</v>
      </c>
      <c r="AA41" s="38">
        <f>'البيان النهائى '!Z43</f>
        <v>0</v>
      </c>
      <c r="AB41" s="37">
        <f>'البيان النهائى '!X43</f>
        <v>0</v>
      </c>
      <c r="AC41" s="38"/>
      <c r="AD41" s="39">
        <f t="shared" si="5"/>
        <v>0</v>
      </c>
      <c r="AE41" s="38"/>
      <c r="AF41" s="38"/>
      <c r="AG41" s="38">
        <f>'البيان النهائى '!AC43</f>
        <v>0</v>
      </c>
      <c r="AH41" s="38">
        <f>'البيان النهائى '!AB43*2.5</f>
        <v>0</v>
      </c>
      <c r="AI41" s="38"/>
      <c r="AJ41" s="38">
        <f>'البيان النهائى '!AF43</f>
        <v>0</v>
      </c>
      <c r="AK41" s="37">
        <f t="shared" si="6"/>
        <v>0</v>
      </c>
      <c r="AL41" s="40">
        <f t="shared" si="7"/>
        <v>326.66666666666669</v>
      </c>
      <c r="AM41" s="40">
        <f t="shared" si="8"/>
        <v>0</v>
      </c>
      <c r="AN41" s="79">
        <f t="shared" si="9"/>
        <v>326.66666666666669</v>
      </c>
      <c r="AO41" s="47"/>
      <c r="AP41" s="63">
        <f>'حضور وانصراف'!AT46*O41</f>
        <v>0</v>
      </c>
      <c r="AQ41" s="46">
        <f>'حضور وانصراف'!AY46</f>
        <v>0</v>
      </c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</row>
    <row r="42" spans="2:92" ht="24" thickBot="1" x14ac:dyDescent="0.25">
      <c r="B42" s="31">
        <f>'البيان النهائى '!A44</f>
        <v>32</v>
      </c>
      <c r="C42" s="31">
        <f>'البيان النهائى '!B44</f>
        <v>484</v>
      </c>
      <c r="D42" s="31" t="str">
        <f>'حضور وانصراف'!F47</f>
        <v>مصطفى حسين حسن احمد</v>
      </c>
      <c r="E42" s="31" t="s">
        <v>86</v>
      </c>
      <c r="F42" s="31"/>
      <c r="G42" s="32"/>
      <c r="H42" s="31" t="str">
        <f>'حضور وانصراف'!G47</f>
        <v>عامل انتاج</v>
      </c>
      <c r="I42" s="33">
        <f>'حضور وانصراف'!AU47</f>
        <v>1400</v>
      </c>
      <c r="J42" s="33"/>
      <c r="K42" s="33"/>
      <c r="L42" s="33"/>
      <c r="M42" s="33">
        <f>'حضور وانصراف'!AV47</f>
        <v>0</v>
      </c>
      <c r="N42" s="33">
        <f t="shared" si="0"/>
        <v>1400</v>
      </c>
      <c r="O42" s="34">
        <f t="shared" si="1"/>
        <v>46.666666666666664</v>
      </c>
      <c r="P42" s="35">
        <f>'البيان النهائى '!E44</f>
        <v>8</v>
      </c>
      <c r="Q42" s="61">
        <f>'البيان النهائى '!R44</f>
        <v>1.3333333333333333</v>
      </c>
      <c r="R42" s="36">
        <f>'البيان النهائى '!U44+'البيان النهائى '!AA44</f>
        <v>0</v>
      </c>
      <c r="S42" s="94">
        <f t="shared" si="2"/>
        <v>9.3333333333333339</v>
      </c>
      <c r="T42" s="36">
        <f t="shared" si="3"/>
        <v>435.55555555555554</v>
      </c>
      <c r="U42" s="35"/>
      <c r="V42" s="35"/>
      <c r="W42" s="35"/>
      <c r="X42" s="35"/>
      <c r="Y42" s="36">
        <f t="shared" si="4"/>
        <v>0</v>
      </c>
      <c r="Z42" s="96">
        <f>'البيان النهائى '!Y44</f>
        <v>-18.666666666666664</v>
      </c>
      <c r="AA42" s="38">
        <f>'البيان النهائى '!Z44</f>
        <v>0</v>
      </c>
      <c r="AB42" s="37">
        <f>'البيان النهائى '!X44</f>
        <v>0</v>
      </c>
      <c r="AC42" s="38"/>
      <c r="AD42" s="39">
        <f t="shared" si="5"/>
        <v>0</v>
      </c>
      <c r="AE42" s="38"/>
      <c r="AF42" s="38"/>
      <c r="AG42" s="38">
        <f>'البيان النهائى '!AC44</f>
        <v>0</v>
      </c>
      <c r="AH42" s="38">
        <f>'البيان النهائى '!AB44*2.5</f>
        <v>0</v>
      </c>
      <c r="AI42" s="38"/>
      <c r="AJ42" s="38">
        <f>'البيان النهائى '!AF44</f>
        <v>0</v>
      </c>
      <c r="AK42" s="37">
        <f t="shared" si="6"/>
        <v>0</v>
      </c>
      <c r="AL42" s="40">
        <f t="shared" si="7"/>
        <v>435.55555555555554</v>
      </c>
      <c r="AM42" s="40">
        <f t="shared" si="8"/>
        <v>0</v>
      </c>
      <c r="AN42" s="79">
        <f t="shared" si="9"/>
        <v>435.55555555555554</v>
      </c>
      <c r="AO42" s="47"/>
      <c r="AP42" s="63">
        <f>'حضور وانصراف'!AT47*O42</f>
        <v>0</v>
      </c>
      <c r="AQ42" s="46">
        <f>'حضور وانصراف'!AY47</f>
        <v>0</v>
      </c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</row>
    <row r="43" spans="2:92" ht="24" thickBot="1" x14ac:dyDescent="0.25">
      <c r="B43" s="31">
        <f>'البيان النهائى '!A45</f>
        <v>33</v>
      </c>
      <c r="C43" s="31">
        <f>'البيان النهائى '!B45</f>
        <v>445</v>
      </c>
      <c r="D43" s="31" t="str">
        <f>'حضور وانصراف'!F48</f>
        <v>شحاته ريان علام محمد</v>
      </c>
      <c r="E43" s="31" t="s">
        <v>86</v>
      </c>
      <c r="F43" s="31"/>
      <c r="G43" s="32"/>
      <c r="H43" s="31" t="str">
        <f>'حضور وانصراف'!G48</f>
        <v>عامل انتاج</v>
      </c>
      <c r="I43" s="33">
        <f>'حضور وانصراف'!AU48</f>
        <v>1400</v>
      </c>
      <c r="J43" s="33"/>
      <c r="K43" s="33"/>
      <c r="L43" s="33"/>
      <c r="M43" s="33">
        <f>'حضور وانصراف'!AV48</f>
        <v>0</v>
      </c>
      <c r="N43" s="33">
        <f t="shared" si="0"/>
        <v>1400</v>
      </c>
      <c r="O43" s="34">
        <f t="shared" si="1"/>
        <v>46.666666666666664</v>
      </c>
      <c r="P43" s="35">
        <f>'البيان النهائى '!E45</f>
        <v>9</v>
      </c>
      <c r="Q43" s="61">
        <f>'البيان النهائى '!R45</f>
        <v>1.5</v>
      </c>
      <c r="R43" s="36">
        <f>'البيان النهائى '!U45+'البيان النهائى '!AA45</f>
        <v>0</v>
      </c>
      <c r="S43" s="94">
        <f t="shared" si="2"/>
        <v>10.5</v>
      </c>
      <c r="T43" s="36">
        <f t="shared" si="3"/>
        <v>490</v>
      </c>
      <c r="U43" s="35"/>
      <c r="V43" s="35"/>
      <c r="W43" s="35"/>
      <c r="X43" s="35"/>
      <c r="Y43" s="36">
        <f t="shared" si="4"/>
        <v>0</v>
      </c>
      <c r="Z43" s="96">
        <f>'البيان النهائى '!Y45</f>
        <v>-17.5</v>
      </c>
      <c r="AA43" s="38">
        <f>'البيان النهائى '!Z45</f>
        <v>0</v>
      </c>
      <c r="AB43" s="37">
        <f>'البيان النهائى '!X45</f>
        <v>0</v>
      </c>
      <c r="AC43" s="38"/>
      <c r="AD43" s="39">
        <f t="shared" si="5"/>
        <v>0</v>
      </c>
      <c r="AE43" s="38"/>
      <c r="AF43" s="38"/>
      <c r="AG43" s="38">
        <f>'البيان النهائى '!AC45</f>
        <v>0</v>
      </c>
      <c r="AH43" s="38">
        <f>'البيان النهائى '!AB45*2.5</f>
        <v>0</v>
      </c>
      <c r="AI43" s="38"/>
      <c r="AJ43" s="38">
        <f>'البيان النهائى '!AF45</f>
        <v>0</v>
      </c>
      <c r="AK43" s="37">
        <f t="shared" si="6"/>
        <v>0</v>
      </c>
      <c r="AL43" s="40">
        <f t="shared" si="7"/>
        <v>490</v>
      </c>
      <c r="AM43" s="40">
        <f t="shared" si="8"/>
        <v>0</v>
      </c>
      <c r="AN43" s="79">
        <f t="shared" si="9"/>
        <v>490</v>
      </c>
      <c r="AO43" s="47"/>
      <c r="AP43" s="63">
        <f>'حضور وانصراف'!AT48*O43</f>
        <v>0</v>
      </c>
      <c r="AQ43" s="46">
        <f>'حضور وانصراف'!AY48</f>
        <v>0</v>
      </c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</row>
    <row r="44" spans="2:92" ht="24" thickBot="1" x14ac:dyDescent="0.25">
      <c r="B44" s="31">
        <f>'البيان النهائى '!A46</f>
        <v>34</v>
      </c>
      <c r="C44" s="31">
        <f>'البيان النهائى '!B46</f>
        <v>299</v>
      </c>
      <c r="D44" s="31" t="str">
        <f>'حضور وانصراف'!F49</f>
        <v>محمد جمال مرسى مرسى سعودى</v>
      </c>
      <c r="E44" s="31" t="s">
        <v>86</v>
      </c>
      <c r="F44" s="31"/>
      <c r="G44" s="32"/>
      <c r="H44" s="31" t="str">
        <f>'حضور وانصراف'!G49</f>
        <v>عامل انتاج</v>
      </c>
      <c r="I44" s="33">
        <f>'حضور وانصراف'!AU49</f>
        <v>1500</v>
      </c>
      <c r="J44" s="33"/>
      <c r="K44" s="33"/>
      <c r="L44" s="33"/>
      <c r="M44" s="33">
        <f>'حضور وانصراف'!AV49</f>
        <v>0</v>
      </c>
      <c r="N44" s="33">
        <f t="shared" si="0"/>
        <v>1500</v>
      </c>
      <c r="O44" s="34">
        <f t="shared" si="1"/>
        <v>50</v>
      </c>
      <c r="P44" s="35">
        <f>'البيان النهائى '!E46</f>
        <v>9</v>
      </c>
      <c r="Q44" s="61">
        <f>'البيان النهائى '!R46</f>
        <v>1.5</v>
      </c>
      <c r="R44" s="36">
        <f>'البيان النهائى '!U46+'البيان النهائى '!AA46</f>
        <v>0</v>
      </c>
      <c r="S44" s="94">
        <f t="shared" si="2"/>
        <v>10.5</v>
      </c>
      <c r="T44" s="36">
        <f t="shared" si="3"/>
        <v>525</v>
      </c>
      <c r="U44" s="35"/>
      <c r="V44" s="35"/>
      <c r="W44" s="35"/>
      <c r="X44" s="35"/>
      <c r="Y44" s="36">
        <f t="shared" si="4"/>
        <v>0</v>
      </c>
      <c r="Z44" s="96">
        <f>'البيان النهائى '!Y46</f>
        <v>-17.5</v>
      </c>
      <c r="AA44" s="38">
        <f>'البيان النهائى '!Z46</f>
        <v>0</v>
      </c>
      <c r="AB44" s="37">
        <f>'البيان النهائى '!X46</f>
        <v>0</v>
      </c>
      <c r="AC44" s="38"/>
      <c r="AD44" s="39">
        <f t="shared" si="5"/>
        <v>0</v>
      </c>
      <c r="AE44" s="38"/>
      <c r="AF44" s="38"/>
      <c r="AG44" s="38">
        <f>'البيان النهائى '!AC46</f>
        <v>0</v>
      </c>
      <c r="AH44" s="38">
        <f>'البيان النهائى '!AB46*2.5</f>
        <v>0</v>
      </c>
      <c r="AI44" s="38"/>
      <c r="AJ44" s="38">
        <f>'البيان النهائى '!AF46</f>
        <v>0</v>
      </c>
      <c r="AK44" s="37">
        <f t="shared" si="6"/>
        <v>0</v>
      </c>
      <c r="AL44" s="40">
        <f t="shared" si="7"/>
        <v>525</v>
      </c>
      <c r="AM44" s="40">
        <f t="shared" si="8"/>
        <v>0</v>
      </c>
      <c r="AN44" s="79">
        <f t="shared" si="9"/>
        <v>525</v>
      </c>
      <c r="AO44" s="47"/>
      <c r="AP44" s="63">
        <f>'حضور وانصراف'!AT49*O44</f>
        <v>0</v>
      </c>
      <c r="AQ44" s="46">
        <f>'حضور وانصراف'!AY49</f>
        <v>0</v>
      </c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</row>
    <row r="45" spans="2:92" ht="24" thickBot="1" x14ac:dyDescent="0.25">
      <c r="B45" s="31">
        <f>'البيان النهائى '!A47</f>
        <v>35</v>
      </c>
      <c r="C45" s="31">
        <f>'البيان النهائى '!B47</f>
        <v>291</v>
      </c>
      <c r="D45" s="31" t="str">
        <f>'حضور وانصراف'!F50</f>
        <v>محمود حسين على احمد بليله</v>
      </c>
      <c r="E45" s="31" t="s">
        <v>86</v>
      </c>
      <c r="F45" s="31"/>
      <c r="G45" s="32"/>
      <c r="H45" s="31" t="str">
        <f>'حضور وانصراف'!G50</f>
        <v>عامل انتاج</v>
      </c>
      <c r="I45" s="33">
        <f>'حضور وانصراف'!AU50</f>
        <v>1500</v>
      </c>
      <c r="J45" s="33"/>
      <c r="K45" s="33"/>
      <c r="L45" s="33"/>
      <c r="M45" s="33">
        <f>'حضور وانصراف'!AV50</f>
        <v>0</v>
      </c>
      <c r="N45" s="33">
        <f t="shared" si="0"/>
        <v>1500</v>
      </c>
      <c r="O45" s="34">
        <f t="shared" si="1"/>
        <v>50</v>
      </c>
      <c r="P45" s="35">
        <f>'البيان النهائى '!E47</f>
        <v>9</v>
      </c>
      <c r="Q45" s="61">
        <f>'البيان النهائى '!R47</f>
        <v>1.5</v>
      </c>
      <c r="R45" s="36">
        <f>'البيان النهائى '!U47+'البيان النهائى '!AA47</f>
        <v>0</v>
      </c>
      <c r="S45" s="94">
        <f t="shared" si="2"/>
        <v>10.5</v>
      </c>
      <c r="T45" s="36">
        <f t="shared" si="3"/>
        <v>525</v>
      </c>
      <c r="U45" s="35"/>
      <c r="V45" s="35"/>
      <c r="W45" s="35"/>
      <c r="X45" s="35"/>
      <c r="Y45" s="36">
        <f t="shared" si="4"/>
        <v>0</v>
      </c>
      <c r="Z45" s="96">
        <f>'البيان النهائى '!Y47</f>
        <v>-17.5</v>
      </c>
      <c r="AA45" s="38">
        <f>'البيان النهائى '!Z47</f>
        <v>0</v>
      </c>
      <c r="AB45" s="37">
        <f>'البيان النهائى '!X47</f>
        <v>0</v>
      </c>
      <c r="AC45" s="38"/>
      <c r="AD45" s="39">
        <f t="shared" si="5"/>
        <v>0</v>
      </c>
      <c r="AE45" s="38"/>
      <c r="AF45" s="38"/>
      <c r="AG45" s="38">
        <f>'البيان النهائى '!AC47</f>
        <v>0</v>
      </c>
      <c r="AH45" s="38">
        <f>'البيان النهائى '!AB47*2.5</f>
        <v>0</v>
      </c>
      <c r="AI45" s="38"/>
      <c r="AJ45" s="38">
        <f>'البيان النهائى '!AF47</f>
        <v>0</v>
      </c>
      <c r="AK45" s="37">
        <f t="shared" si="6"/>
        <v>0</v>
      </c>
      <c r="AL45" s="40">
        <f t="shared" si="7"/>
        <v>525</v>
      </c>
      <c r="AM45" s="40">
        <f t="shared" si="8"/>
        <v>0</v>
      </c>
      <c r="AN45" s="79">
        <f t="shared" si="9"/>
        <v>525</v>
      </c>
      <c r="AO45" s="47"/>
      <c r="AP45" s="63">
        <f>'حضور وانصراف'!AT50*O45</f>
        <v>0</v>
      </c>
      <c r="AQ45" s="46">
        <f>'حضور وانصراف'!AY50</f>
        <v>0</v>
      </c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</row>
    <row r="46" spans="2:92" ht="24" thickBot="1" x14ac:dyDescent="0.25">
      <c r="B46" s="31">
        <f>'البيان النهائى '!A48</f>
        <v>36</v>
      </c>
      <c r="C46" s="31">
        <f>'البيان النهائى '!B48</f>
        <v>284</v>
      </c>
      <c r="D46" s="31" t="str">
        <f>'حضور وانصراف'!F51</f>
        <v>اسلام احمد مفرح احمد مفرح امام</v>
      </c>
      <c r="E46" s="31" t="s">
        <v>86</v>
      </c>
      <c r="F46" s="31"/>
      <c r="G46" s="32"/>
      <c r="H46" s="31" t="str">
        <f>'حضور وانصراف'!G51</f>
        <v>عامل انتاج</v>
      </c>
      <c r="I46" s="33">
        <f>'حضور وانصراف'!AU51</f>
        <v>1450</v>
      </c>
      <c r="J46" s="33"/>
      <c r="K46" s="33"/>
      <c r="L46" s="33"/>
      <c r="M46" s="33">
        <f>'حضور وانصراف'!AV51</f>
        <v>0</v>
      </c>
      <c r="N46" s="33">
        <f t="shared" si="0"/>
        <v>1450</v>
      </c>
      <c r="O46" s="34">
        <f t="shared" si="1"/>
        <v>48.333333333333336</v>
      </c>
      <c r="P46" s="35">
        <f>'البيان النهائى '!E48</f>
        <v>7</v>
      </c>
      <c r="Q46" s="61">
        <f>'البيان النهائى '!R48</f>
        <v>1.1666666666666667</v>
      </c>
      <c r="R46" s="36">
        <f>'البيان النهائى '!U48+'البيان النهائى '!AA48</f>
        <v>0</v>
      </c>
      <c r="S46" s="94">
        <f t="shared" si="2"/>
        <v>8.1666666666666661</v>
      </c>
      <c r="T46" s="36">
        <f t="shared" si="3"/>
        <v>394.72222222222229</v>
      </c>
      <c r="U46" s="35"/>
      <c r="V46" s="35"/>
      <c r="W46" s="35"/>
      <c r="X46" s="35"/>
      <c r="Y46" s="36">
        <f t="shared" si="4"/>
        <v>0</v>
      </c>
      <c r="Z46" s="96">
        <f>'البيان النهائى '!Y48</f>
        <v>-19.833333333333336</v>
      </c>
      <c r="AA46" s="38">
        <f>'البيان النهائى '!Z48</f>
        <v>0</v>
      </c>
      <c r="AB46" s="37">
        <f>'البيان النهائى '!X48</f>
        <v>0</v>
      </c>
      <c r="AC46" s="38"/>
      <c r="AD46" s="39">
        <f t="shared" si="5"/>
        <v>0</v>
      </c>
      <c r="AE46" s="38"/>
      <c r="AF46" s="38"/>
      <c r="AG46" s="38">
        <f>'البيان النهائى '!AC48</f>
        <v>0</v>
      </c>
      <c r="AH46" s="38">
        <f>'البيان النهائى '!AB48*2.5</f>
        <v>0</v>
      </c>
      <c r="AI46" s="38"/>
      <c r="AJ46" s="38">
        <f>'البيان النهائى '!AF48</f>
        <v>0</v>
      </c>
      <c r="AK46" s="37">
        <f t="shared" si="6"/>
        <v>0</v>
      </c>
      <c r="AL46" s="40">
        <f t="shared" si="7"/>
        <v>394.72222222222229</v>
      </c>
      <c r="AM46" s="40">
        <f t="shared" si="8"/>
        <v>0</v>
      </c>
      <c r="AN46" s="79">
        <f t="shared" si="9"/>
        <v>479.30555555555566</v>
      </c>
      <c r="AO46" s="47"/>
      <c r="AP46" s="63">
        <f>'حضور وانصراف'!AT51*O46</f>
        <v>84.583333333333343</v>
      </c>
      <c r="AQ46" s="46">
        <f>'حضور وانصراف'!AY51</f>
        <v>0</v>
      </c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</row>
    <row r="47" spans="2:92" ht="24" thickBot="1" x14ac:dyDescent="0.25">
      <c r="B47" s="31">
        <f>'البيان النهائى '!A49</f>
        <v>37</v>
      </c>
      <c r="C47" s="31" t="str">
        <f>'البيان النهائى '!B49</f>
        <v>تصفية</v>
      </c>
      <c r="D47" s="31" t="str">
        <f>'حضور وانصراف'!F52</f>
        <v>على نور على احمد</v>
      </c>
      <c r="E47" s="31" t="s">
        <v>86</v>
      </c>
      <c r="F47" s="31"/>
      <c r="G47" s="32"/>
      <c r="H47" s="31" t="str">
        <f>'حضور وانصراف'!G52</f>
        <v>عامل انتاج</v>
      </c>
      <c r="I47" s="33">
        <f>'حضور وانصراف'!AU52</f>
        <v>1400</v>
      </c>
      <c r="J47" s="33"/>
      <c r="K47" s="33"/>
      <c r="L47" s="33"/>
      <c r="M47" s="33">
        <f>'حضور وانصراف'!AV52</f>
        <v>0</v>
      </c>
      <c r="N47" s="33">
        <f t="shared" si="0"/>
        <v>1400</v>
      </c>
      <c r="O47" s="34">
        <f t="shared" si="1"/>
        <v>46.666666666666664</v>
      </c>
      <c r="P47" s="35">
        <f>'البيان النهائى '!E49</f>
        <v>8</v>
      </c>
      <c r="Q47" s="61">
        <f>'البيان النهائى '!R49</f>
        <v>1.3333333333333333</v>
      </c>
      <c r="R47" s="36">
        <f>'البيان النهائى '!U49+'البيان النهائى '!AA49</f>
        <v>0</v>
      </c>
      <c r="S47" s="94">
        <f t="shared" si="2"/>
        <v>9.3333333333333339</v>
      </c>
      <c r="T47" s="36">
        <f t="shared" si="3"/>
        <v>435.55555555555554</v>
      </c>
      <c r="U47" s="35"/>
      <c r="V47" s="35"/>
      <c r="W47" s="35"/>
      <c r="X47" s="35"/>
      <c r="Y47" s="36">
        <f t="shared" si="4"/>
        <v>0</v>
      </c>
      <c r="Z47" s="96">
        <f>'البيان النهائى '!Y49</f>
        <v>-18.666666666666664</v>
      </c>
      <c r="AA47" s="38">
        <f>'البيان النهائى '!Z49</f>
        <v>0</v>
      </c>
      <c r="AB47" s="37">
        <f>'البيان النهائى '!X49</f>
        <v>0</v>
      </c>
      <c r="AC47" s="38"/>
      <c r="AD47" s="39">
        <f t="shared" si="5"/>
        <v>0</v>
      </c>
      <c r="AE47" s="38"/>
      <c r="AF47" s="38"/>
      <c r="AG47" s="38">
        <f>'البيان النهائى '!AC49</f>
        <v>0</v>
      </c>
      <c r="AH47" s="38">
        <f>'البيان النهائى '!AB49*2.5</f>
        <v>0</v>
      </c>
      <c r="AI47" s="38"/>
      <c r="AJ47" s="38">
        <f>'البيان النهائى '!AF49</f>
        <v>0</v>
      </c>
      <c r="AK47" s="37">
        <f t="shared" si="6"/>
        <v>0</v>
      </c>
      <c r="AL47" s="40">
        <f t="shared" si="7"/>
        <v>435.55555555555554</v>
      </c>
      <c r="AM47" s="40">
        <f t="shared" si="8"/>
        <v>0</v>
      </c>
      <c r="AN47" s="79">
        <f t="shared" si="9"/>
        <v>435.55555555555554</v>
      </c>
      <c r="AO47" s="47"/>
      <c r="AP47" s="63">
        <f>'حضور وانصراف'!AT52*O47</f>
        <v>0</v>
      </c>
      <c r="AQ47" s="46">
        <f>'حضور وانصراف'!AY52</f>
        <v>0</v>
      </c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</row>
    <row r="48" spans="2:92" ht="24" thickBot="1" x14ac:dyDescent="0.25">
      <c r="B48" s="31">
        <f>'البيان النهائى '!A50</f>
        <v>38</v>
      </c>
      <c r="C48" s="31">
        <f>'البيان النهائى '!B50</f>
        <v>286</v>
      </c>
      <c r="D48" s="31" t="str">
        <f>'حضور وانصراف'!F53</f>
        <v>احمد عبدالشهيد محمود محمد</v>
      </c>
      <c r="E48" s="31" t="s">
        <v>86</v>
      </c>
      <c r="F48" s="31"/>
      <c r="G48" s="32"/>
      <c r="H48" s="31" t="str">
        <f>'حضور وانصراف'!G53</f>
        <v>عامل انتاج</v>
      </c>
      <c r="I48" s="33">
        <f>'حضور وانصراف'!AU53</f>
        <v>1500</v>
      </c>
      <c r="J48" s="33"/>
      <c r="K48" s="33"/>
      <c r="L48" s="33"/>
      <c r="M48" s="33">
        <f>'حضور وانصراف'!AV53</f>
        <v>0</v>
      </c>
      <c r="N48" s="33">
        <f t="shared" si="0"/>
        <v>1500</v>
      </c>
      <c r="O48" s="34">
        <f t="shared" si="1"/>
        <v>50</v>
      </c>
      <c r="P48" s="35">
        <f>'البيان النهائى '!E50</f>
        <v>8</v>
      </c>
      <c r="Q48" s="61">
        <f>'البيان النهائى '!R50</f>
        <v>1.3333333333333333</v>
      </c>
      <c r="R48" s="36">
        <f>'البيان النهائى '!U50+'البيان النهائى '!AA50</f>
        <v>0</v>
      </c>
      <c r="S48" s="94">
        <f t="shared" si="2"/>
        <v>9.3333333333333339</v>
      </c>
      <c r="T48" s="36">
        <f t="shared" si="3"/>
        <v>466.66666666666663</v>
      </c>
      <c r="U48" s="35"/>
      <c r="V48" s="35"/>
      <c r="W48" s="35"/>
      <c r="X48" s="35"/>
      <c r="Y48" s="36">
        <f t="shared" si="4"/>
        <v>0</v>
      </c>
      <c r="Z48" s="96">
        <f>'البيان النهائى '!Y50</f>
        <v>-18.666666666666664</v>
      </c>
      <c r="AA48" s="38">
        <f>'البيان النهائى '!Z50</f>
        <v>0</v>
      </c>
      <c r="AB48" s="37">
        <f>'البيان النهائى '!X50</f>
        <v>0</v>
      </c>
      <c r="AC48" s="38"/>
      <c r="AD48" s="39">
        <f t="shared" si="5"/>
        <v>0</v>
      </c>
      <c r="AE48" s="38"/>
      <c r="AF48" s="38"/>
      <c r="AG48" s="38">
        <f>'البيان النهائى '!AC50</f>
        <v>0</v>
      </c>
      <c r="AH48" s="38">
        <f>'البيان النهائى '!AB50*2.5</f>
        <v>0</v>
      </c>
      <c r="AI48" s="38"/>
      <c r="AJ48" s="38">
        <f>'البيان النهائى '!AF50</f>
        <v>0</v>
      </c>
      <c r="AK48" s="37">
        <f t="shared" si="6"/>
        <v>0</v>
      </c>
      <c r="AL48" s="40">
        <f t="shared" si="7"/>
        <v>466.66666666666663</v>
      </c>
      <c r="AM48" s="40">
        <f t="shared" si="8"/>
        <v>0</v>
      </c>
      <c r="AN48" s="79">
        <f t="shared" si="9"/>
        <v>466.66666666666663</v>
      </c>
      <c r="AO48" s="47"/>
      <c r="AP48" s="63">
        <f>'حضور وانصراف'!AT53*O48</f>
        <v>0</v>
      </c>
      <c r="AQ48" s="46">
        <f>'حضور وانصراف'!AY53</f>
        <v>0</v>
      </c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</row>
    <row r="49" spans="2:92" ht="24" thickBot="1" x14ac:dyDescent="0.25">
      <c r="B49" s="31">
        <f>'البيان النهائى '!A51</f>
        <v>39</v>
      </c>
      <c r="C49" s="31" t="str">
        <f>'البيان النهائى '!B51</f>
        <v>الراتب متوقف</v>
      </c>
      <c r="D49" s="31" t="str">
        <f>'حضور وانصراف'!F54</f>
        <v>محمود محمد جمعه محمد</v>
      </c>
      <c r="E49" s="31" t="s">
        <v>86</v>
      </c>
      <c r="F49" s="31"/>
      <c r="G49" s="32"/>
      <c r="H49" s="31" t="str">
        <f>'حضور وانصراف'!G54</f>
        <v>عامل انتاج</v>
      </c>
      <c r="I49" s="33">
        <f>'حضور وانصراف'!AU54</f>
        <v>1400</v>
      </c>
      <c r="J49" s="33"/>
      <c r="K49" s="33"/>
      <c r="L49" s="33"/>
      <c r="M49" s="33">
        <f>'حضور وانصراف'!AV54</f>
        <v>0</v>
      </c>
      <c r="N49" s="33">
        <f t="shared" si="0"/>
        <v>1400</v>
      </c>
      <c r="O49" s="34">
        <f t="shared" si="1"/>
        <v>46.666666666666664</v>
      </c>
      <c r="P49" s="35">
        <f>'البيان النهائى '!E51</f>
        <v>9</v>
      </c>
      <c r="Q49" s="61">
        <f>'البيان النهائى '!R51</f>
        <v>1.5</v>
      </c>
      <c r="R49" s="36">
        <f>'البيان النهائى '!U51+'البيان النهائى '!AA51</f>
        <v>0</v>
      </c>
      <c r="S49" s="94">
        <f t="shared" si="2"/>
        <v>10.5</v>
      </c>
      <c r="T49" s="36">
        <f t="shared" si="3"/>
        <v>490</v>
      </c>
      <c r="U49" s="35"/>
      <c r="V49" s="35"/>
      <c r="W49" s="35"/>
      <c r="X49" s="35"/>
      <c r="Y49" s="36">
        <f t="shared" si="4"/>
        <v>0</v>
      </c>
      <c r="Z49" s="96">
        <f>'البيان النهائى '!Y51</f>
        <v>-17.5</v>
      </c>
      <c r="AA49" s="38">
        <f>'البيان النهائى '!Z51</f>
        <v>0</v>
      </c>
      <c r="AB49" s="37">
        <f>'البيان النهائى '!X51</f>
        <v>0</v>
      </c>
      <c r="AC49" s="38"/>
      <c r="AD49" s="39">
        <f t="shared" si="5"/>
        <v>0</v>
      </c>
      <c r="AE49" s="38"/>
      <c r="AF49" s="38"/>
      <c r="AG49" s="38">
        <f>'البيان النهائى '!AC51</f>
        <v>0</v>
      </c>
      <c r="AH49" s="38">
        <f>'البيان النهائى '!AB51*2.5</f>
        <v>0</v>
      </c>
      <c r="AI49" s="38"/>
      <c r="AJ49" s="38">
        <f>'البيان النهائى '!AF51</f>
        <v>0</v>
      </c>
      <c r="AK49" s="37">
        <f t="shared" si="6"/>
        <v>0</v>
      </c>
      <c r="AL49" s="40">
        <f t="shared" si="7"/>
        <v>490</v>
      </c>
      <c r="AM49" s="40">
        <f t="shared" si="8"/>
        <v>0</v>
      </c>
      <c r="AN49" s="79">
        <f t="shared" si="9"/>
        <v>490</v>
      </c>
      <c r="AO49" s="47"/>
      <c r="AP49" s="63">
        <f>'حضور وانصراف'!AT54*O49</f>
        <v>0</v>
      </c>
      <c r="AQ49" s="46">
        <f>'حضور وانصراف'!AY54</f>
        <v>0</v>
      </c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</row>
    <row r="50" spans="2:92" ht="24" thickBot="1" x14ac:dyDescent="0.25">
      <c r="B50" s="31">
        <f>'البيان النهائى '!A52</f>
        <v>40</v>
      </c>
      <c r="C50" s="31">
        <f>'البيان النهائى '!B52</f>
        <v>548</v>
      </c>
      <c r="D50" s="31" t="str">
        <f>'حضور وانصراف'!F55</f>
        <v>عمرو محجوب محمود مدبولى احمد</v>
      </c>
      <c r="E50" s="31" t="s">
        <v>86</v>
      </c>
      <c r="F50" s="31"/>
      <c r="G50" s="32"/>
      <c r="H50" s="31" t="str">
        <f>'حضور وانصراف'!G55</f>
        <v>مشرف انتاج الكرواسون</v>
      </c>
      <c r="I50" s="33">
        <f>'حضور وانصراف'!AU55</f>
        <v>4500</v>
      </c>
      <c r="J50" s="33"/>
      <c r="K50" s="33"/>
      <c r="L50" s="33"/>
      <c r="M50" s="33">
        <f>'حضور وانصراف'!AV55</f>
        <v>0</v>
      </c>
      <c r="N50" s="33">
        <f t="shared" si="0"/>
        <v>4500</v>
      </c>
      <c r="O50" s="34">
        <f t="shared" si="1"/>
        <v>150</v>
      </c>
      <c r="P50" s="35">
        <f>'البيان النهائى '!E52</f>
        <v>8</v>
      </c>
      <c r="Q50" s="61">
        <f>'البيان النهائى '!R52</f>
        <v>1.3333333333333333</v>
      </c>
      <c r="R50" s="36">
        <f>'البيان النهائى '!U52+'البيان النهائى '!AA52</f>
        <v>0.125</v>
      </c>
      <c r="S50" s="94">
        <f t="shared" si="2"/>
        <v>9.4583333333333339</v>
      </c>
      <c r="T50" s="36">
        <f t="shared" si="3"/>
        <v>1418.75</v>
      </c>
      <c r="U50" s="35"/>
      <c r="V50" s="35"/>
      <c r="W50" s="35"/>
      <c r="X50" s="35"/>
      <c r="Y50" s="36">
        <f t="shared" si="4"/>
        <v>0</v>
      </c>
      <c r="Z50" s="96">
        <f>'البيان النهائى '!Y52</f>
        <v>-18.666666666666664</v>
      </c>
      <c r="AA50" s="38">
        <f>'البيان النهائى '!Z52</f>
        <v>0</v>
      </c>
      <c r="AB50" s="37">
        <f>'البيان النهائى '!X52</f>
        <v>0</v>
      </c>
      <c r="AC50" s="38"/>
      <c r="AD50" s="39">
        <f t="shared" si="5"/>
        <v>0</v>
      </c>
      <c r="AE50" s="38"/>
      <c r="AF50" s="38"/>
      <c r="AG50" s="38">
        <f>'البيان النهائى '!AC52</f>
        <v>0</v>
      </c>
      <c r="AH50" s="38">
        <f>'البيان النهائى '!AB52*2.5</f>
        <v>0</v>
      </c>
      <c r="AI50" s="38"/>
      <c r="AJ50" s="38">
        <f>'البيان النهائى '!AF52</f>
        <v>0</v>
      </c>
      <c r="AK50" s="37">
        <f t="shared" si="6"/>
        <v>0</v>
      </c>
      <c r="AL50" s="40">
        <f t="shared" si="7"/>
        <v>1418.75</v>
      </c>
      <c r="AM50" s="40">
        <f t="shared" si="8"/>
        <v>0</v>
      </c>
      <c r="AN50" s="79">
        <f t="shared" si="9"/>
        <v>1418.75</v>
      </c>
      <c r="AO50" s="47"/>
      <c r="AP50" s="63">
        <f>'حضور وانصراف'!AT55*O50</f>
        <v>0</v>
      </c>
      <c r="AQ50" s="46">
        <f>'حضور وانصراف'!AY55</f>
        <v>0</v>
      </c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</row>
    <row r="51" spans="2:92" ht="24" thickBot="1" x14ac:dyDescent="0.25">
      <c r="B51" s="31">
        <f>'البيان النهائى '!A53</f>
        <v>41</v>
      </c>
      <c r="C51" s="31">
        <f>'البيان النهائى '!B53</f>
        <v>295</v>
      </c>
      <c r="D51" s="31" t="str">
        <f>'حضور وانصراف'!F56</f>
        <v>عمرو محمد محمد على درويش</v>
      </c>
      <c r="E51" s="31" t="s">
        <v>86</v>
      </c>
      <c r="F51" s="31"/>
      <c r="G51" s="32"/>
      <c r="H51" s="31" t="str">
        <f>'حضور وانصراف'!G56</f>
        <v>عامل انتاج</v>
      </c>
      <c r="I51" s="33">
        <f>'حضور وانصراف'!AU56</f>
        <v>2150</v>
      </c>
      <c r="J51" s="33"/>
      <c r="K51" s="33"/>
      <c r="L51" s="33"/>
      <c r="M51" s="33">
        <f>'حضور وانصراف'!AV56</f>
        <v>0</v>
      </c>
      <c r="N51" s="33">
        <f t="shared" si="0"/>
        <v>2150</v>
      </c>
      <c r="O51" s="34">
        <f t="shared" si="1"/>
        <v>71.666666666666671</v>
      </c>
      <c r="P51" s="35">
        <f>'البيان النهائى '!E53</f>
        <v>9</v>
      </c>
      <c r="Q51" s="61">
        <f>'البيان النهائى '!R53</f>
        <v>1.5</v>
      </c>
      <c r="R51" s="36">
        <f>'البيان النهائى '!U53+'البيان النهائى '!AA53</f>
        <v>0</v>
      </c>
      <c r="S51" s="94">
        <f t="shared" si="2"/>
        <v>10.5</v>
      </c>
      <c r="T51" s="36">
        <f t="shared" si="3"/>
        <v>752.5</v>
      </c>
      <c r="U51" s="35"/>
      <c r="V51" s="35"/>
      <c r="W51" s="35"/>
      <c r="X51" s="35"/>
      <c r="Y51" s="36">
        <f t="shared" si="4"/>
        <v>0</v>
      </c>
      <c r="Z51" s="96">
        <f>'البيان النهائى '!Y53</f>
        <v>-17.5</v>
      </c>
      <c r="AA51" s="38">
        <f>'البيان النهائى '!Z53</f>
        <v>0</v>
      </c>
      <c r="AB51" s="37">
        <f>'البيان النهائى '!X53</f>
        <v>0</v>
      </c>
      <c r="AC51" s="38"/>
      <c r="AD51" s="39">
        <f t="shared" si="5"/>
        <v>0</v>
      </c>
      <c r="AE51" s="38"/>
      <c r="AF51" s="38"/>
      <c r="AG51" s="38">
        <f>'البيان النهائى '!AC53</f>
        <v>0</v>
      </c>
      <c r="AH51" s="38">
        <f>'البيان النهائى '!AB53*2.5</f>
        <v>0</v>
      </c>
      <c r="AI51" s="38"/>
      <c r="AJ51" s="38">
        <f>'البيان النهائى '!AF53</f>
        <v>0</v>
      </c>
      <c r="AK51" s="37">
        <f t="shared" si="6"/>
        <v>0</v>
      </c>
      <c r="AL51" s="40">
        <f t="shared" si="7"/>
        <v>752.5</v>
      </c>
      <c r="AM51" s="40">
        <f t="shared" si="8"/>
        <v>0</v>
      </c>
      <c r="AN51" s="79">
        <f t="shared" si="9"/>
        <v>752.5</v>
      </c>
      <c r="AO51" s="47"/>
      <c r="AP51" s="63">
        <f>'حضور وانصراف'!AT56*O51</f>
        <v>0</v>
      </c>
      <c r="AQ51" s="46">
        <f>'حضور وانصراف'!AY56</f>
        <v>0</v>
      </c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</row>
    <row r="52" spans="2:92" ht="24" thickBot="1" x14ac:dyDescent="0.25">
      <c r="B52" s="31">
        <f>'البيان النهائى '!A54</f>
        <v>42</v>
      </c>
      <c r="C52" s="31">
        <f>'البيان النهائى '!B54</f>
        <v>297</v>
      </c>
      <c r="D52" s="31" t="str">
        <f>'حضور وانصراف'!F57</f>
        <v>وليد عبدالله محمد محمد عبدالهادى</v>
      </c>
      <c r="E52" s="31" t="s">
        <v>86</v>
      </c>
      <c r="F52" s="31"/>
      <c r="G52" s="32"/>
      <c r="H52" s="31" t="str">
        <f>'حضور وانصراف'!G57</f>
        <v>عامل انتاج</v>
      </c>
      <c r="I52" s="33">
        <f>'حضور وانصراف'!AU57</f>
        <v>1500</v>
      </c>
      <c r="J52" s="33"/>
      <c r="K52" s="33"/>
      <c r="L52" s="33"/>
      <c r="M52" s="33">
        <f>'حضور وانصراف'!AV57</f>
        <v>0</v>
      </c>
      <c r="N52" s="33">
        <f t="shared" si="0"/>
        <v>1500</v>
      </c>
      <c r="O52" s="34">
        <f t="shared" si="1"/>
        <v>50</v>
      </c>
      <c r="P52" s="35">
        <f>'البيان النهائى '!E54</f>
        <v>5</v>
      </c>
      <c r="Q52" s="61">
        <f>'البيان النهائى '!R54</f>
        <v>0.83333333333333337</v>
      </c>
      <c r="R52" s="36">
        <f>'البيان النهائى '!U54+'البيان النهائى '!AA54</f>
        <v>0</v>
      </c>
      <c r="S52" s="94">
        <f t="shared" si="2"/>
        <v>5.833333333333333</v>
      </c>
      <c r="T52" s="36">
        <f t="shared" si="3"/>
        <v>291.66666666666669</v>
      </c>
      <c r="U52" s="35"/>
      <c r="V52" s="35"/>
      <c r="W52" s="35"/>
      <c r="X52" s="35"/>
      <c r="Y52" s="36">
        <f t="shared" si="4"/>
        <v>0</v>
      </c>
      <c r="Z52" s="96">
        <f>'البيان النهائى '!Y54</f>
        <v>-22.166666666666668</v>
      </c>
      <c r="AA52" s="38">
        <f>'البيان النهائى '!Z54</f>
        <v>0</v>
      </c>
      <c r="AB52" s="37">
        <f>'البيان النهائى '!X54</f>
        <v>0</v>
      </c>
      <c r="AC52" s="38"/>
      <c r="AD52" s="39">
        <f t="shared" si="5"/>
        <v>0</v>
      </c>
      <c r="AE52" s="38"/>
      <c r="AF52" s="38"/>
      <c r="AG52" s="38">
        <f>'البيان النهائى '!AC54</f>
        <v>0</v>
      </c>
      <c r="AH52" s="38">
        <f>'البيان النهائى '!AB54*2.5</f>
        <v>0</v>
      </c>
      <c r="AI52" s="38"/>
      <c r="AJ52" s="38">
        <f>'البيان النهائى '!AF54</f>
        <v>0</v>
      </c>
      <c r="AK52" s="37">
        <f t="shared" si="6"/>
        <v>0</v>
      </c>
      <c r="AL52" s="40">
        <f t="shared" si="7"/>
        <v>291.66666666666669</v>
      </c>
      <c r="AM52" s="40">
        <f t="shared" si="8"/>
        <v>0</v>
      </c>
      <c r="AN52" s="79">
        <f t="shared" si="9"/>
        <v>291.66666666666669</v>
      </c>
      <c r="AO52" s="47"/>
      <c r="AP52" s="63">
        <f>'حضور وانصراف'!AT57*O52</f>
        <v>0</v>
      </c>
      <c r="AQ52" s="46">
        <f>'حضور وانصراف'!AY57</f>
        <v>0</v>
      </c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</row>
    <row r="53" spans="2:92" ht="24" thickBot="1" x14ac:dyDescent="0.25">
      <c r="B53" s="31">
        <f>'البيان النهائى '!A55</f>
        <v>43</v>
      </c>
      <c r="C53" s="31">
        <f>'البيان النهائى '!B55</f>
        <v>285</v>
      </c>
      <c r="D53" s="31" t="str">
        <f>'حضور وانصراف'!F58</f>
        <v>احمد محمود احمد على محمد داود</v>
      </c>
      <c r="E53" s="31" t="s">
        <v>86</v>
      </c>
      <c r="F53" s="31"/>
      <c r="G53" s="32"/>
      <c r="H53" s="31" t="str">
        <f>'حضور وانصراف'!G58</f>
        <v>عجان</v>
      </c>
      <c r="I53" s="33">
        <f>'حضور وانصراف'!AU58</f>
        <v>1500</v>
      </c>
      <c r="J53" s="33"/>
      <c r="K53" s="33"/>
      <c r="L53" s="33"/>
      <c r="M53" s="33">
        <f>'حضور وانصراف'!AV58</f>
        <v>0</v>
      </c>
      <c r="N53" s="33">
        <f t="shared" si="0"/>
        <v>1500</v>
      </c>
      <c r="O53" s="34">
        <f t="shared" si="1"/>
        <v>50</v>
      </c>
      <c r="P53" s="35">
        <f>'البيان النهائى '!E55</f>
        <v>10</v>
      </c>
      <c r="Q53" s="61">
        <f>'البيان النهائى '!R55</f>
        <v>1.6666666666666667</v>
      </c>
      <c r="R53" s="36">
        <f>'البيان النهائى '!U55+'البيان النهائى '!AA55</f>
        <v>0</v>
      </c>
      <c r="S53" s="94">
        <f t="shared" si="2"/>
        <v>11.666666666666666</v>
      </c>
      <c r="T53" s="36">
        <f t="shared" si="3"/>
        <v>583.33333333333337</v>
      </c>
      <c r="U53" s="35"/>
      <c r="V53" s="35"/>
      <c r="W53" s="35"/>
      <c r="X53" s="35"/>
      <c r="Y53" s="36">
        <f t="shared" si="4"/>
        <v>0</v>
      </c>
      <c r="Z53" s="96">
        <f>'البيان النهائى '!Y55</f>
        <v>-16.333333333333336</v>
      </c>
      <c r="AA53" s="38">
        <f>'البيان النهائى '!Z55</f>
        <v>0</v>
      </c>
      <c r="AB53" s="37">
        <f>'البيان النهائى '!X55</f>
        <v>0</v>
      </c>
      <c r="AC53" s="38"/>
      <c r="AD53" s="39">
        <f t="shared" si="5"/>
        <v>0</v>
      </c>
      <c r="AE53" s="38"/>
      <c r="AF53" s="38"/>
      <c r="AG53" s="38">
        <f>'البيان النهائى '!AC55</f>
        <v>0</v>
      </c>
      <c r="AH53" s="38">
        <f>'البيان النهائى '!AB55*2.5</f>
        <v>0</v>
      </c>
      <c r="AI53" s="38"/>
      <c r="AJ53" s="38">
        <f>'البيان النهائى '!AF55</f>
        <v>0</v>
      </c>
      <c r="AK53" s="37">
        <f t="shared" si="6"/>
        <v>0</v>
      </c>
      <c r="AL53" s="40">
        <f t="shared" si="7"/>
        <v>583.33333333333337</v>
      </c>
      <c r="AM53" s="40">
        <f t="shared" si="8"/>
        <v>0</v>
      </c>
      <c r="AN53" s="79">
        <f t="shared" si="9"/>
        <v>583.33333333333337</v>
      </c>
      <c r="AO53" s="47"/>
      <c r="AP53" s="63">
        <f>'حضور وانصراف'!AT58*O53</f>
        <v>0</v>
      </c>
      <c r="AQ53" s="46">
        <f>'حضور وانصراف'!AY58</f>
        <v>0</v>
      </c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</row>
    <row r="54" spans="2:92" ht="24" thickBot="1" x14ac:dyDescent="0.25">
      <c r="B54" s="31">
        <f>'البيان النهائى '!A56</f>
        <v>44</v>
      </c>
      <c r="C54" s="31">
        <f>'البيان النهائى '!B56</f>
        <v>584</v>
      </c>
      <c r="D54" s="31" t="str">
        <f>'حضور وانصراف'!F59</f>
        <v>كريم اكرم كرم محمد اسماعيل</v>
      </c>
      <c r="E54" s="31" t="s">
        <v>86</v>
      </c>
      <c r="F54" s="31"/>
      <c r="G54" s="32"/>
      <c r="H54" s="31" t="str">
        <f>'حضور وانصراف'!G59</f>
        <v>عامل انتاج</v>
      </c>
      <c r="I54" s="33">
        <f>'حضور وانصراف'!AU59</f>
        <v>1850</v>
      </c>
      <c r="J54" s="33"/>
      <c r="K54" s="33"/>
      <c r="L54" s="33"/>
      <c r="M54" s="33">
        <f>'حضور وانصراف'!AV59</f>
        <v>0</v>
      </c>
      <c r="N54" s="33">
        <f t="shared" si="0"/>
        <v>1850</v>
      </c>
      <c r="O54" s="34">
        <f t="shared" si="1"/>
        <v>61.666666666666664</v>
      </c>
      <c r="P54" s="35">
        <f>'البيان النهائى '!E56</f>
        <v>9</v>
      </c>
      <c r="Q54" s="61">
        <f>'البيان النهائى '!R56</f>
        <v>1.5</v>
      </c>
      <c r="R54" s="36">
        <f>'البيان النهائى '!U56+'البيان النهائى '!AA56</f>
        <v>2.0104166666666665</v>
      </c>
      <c r="S54" s="94">
        <f t="shared" si="2"/>
        <v>12.510416666666666</v>
      </c>
      <c r="T54" s="36">
        <f t="shared" si="3"/>
        <v>771.47569444444446</v>
      </c>
      <c r="U54" s="35"/>
      <c r="V54" s="35"/>
      <c r="W54" s="35"/>
      <c r="X54" s="35"/>
      <c r="Y54" s="36">
        <f t="shared" si="4"/>
        <v>0</v>
      </c>
      <c r="Z54" s="96">
        <f>'البيان النهائى '!Y56</f>
        <v>-17.5</v>
      </c>
      <c r="AA54" s="38">
        <f>'البيان النهائى '!Z56</f>
        <v>0</v>
      </c>
      <c r="AB54" s="37">
        <f>'البيان النهائى '!X56</f>
        <v>0</v>
      </c>
      <c r="AC54" s="38"/>
      <c r="AD54" s="39">
        <f t="shared" si="5"/>
        <v>0</v>
      </c>
      <c r="AE54" s="38"/>
      <c r="AF54" s="38"/>
      <c r="AG54" s="38">
        <f>'البيان النهائى '!AC56</f>
        <v>0</v>
      </c>
      <c r="AH54" s="38">
        <f>'البيان النهائى '!AB56*2.5</f>
        <v>0</v>
      </c>
      <c r="AI54" s="38"/>
      <c r="AJ54" s="38">
        <f>'البيان النهائى '!AF56</f>
        <v>0</v>
      </c>
      <c r="AK54" s="37">
        <f t="shared" si="6"/>
        <v>0</v>
      </c>
      <c r="AL54" s="40">
        <f t="shared" si="7"/>
        <v>771.47569444444446</v>
      </c>
      <c r="AM54" s="40">
        <f t="shared" si="8"/>
        <v>0</v>
      </c>
      <c r="AN54" s="79">
        <f t="shared" si="9"/>
        <v>771.47569444444446</v>
      </c>
      <c r="AO54" s="47"/>
      <c r="AP54" s="63">
        <f>'حضور وانصراف'!AT59*O54</f>
        <v>0</v>
      </c>
      <c r="AQ54" s="46">
        <f>'حضور وانصراف'!AY59</f>
        <v>0</v>
      </c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</row>
    <row r="55" spans="2:92" ht="24" thickBot="1" x14ac:dyDescent="0.25">
      <c r="B55" s="31">
        <f>'البيان النهائى '!A57</f>
        <v>45</v>
      </c>
      <c r="C55" s="31">
        <f>'البيان النهائى '!B57</f>
        <v>201</v>
      </c>
      <c r="D55" s="31" t="str">
        <f>'حضور وانصراف'!F60</f>
        <v>خالد السيد فوزى محمد عشماوى</v>
      </c>
      <c r="E55" s="31" t="s">
        <v>86</v>
      </c>
      <c r="F55" s="31"/>
      <c r="G55" s="32"/>
      <c r="H55" s="31" t="str">
        <f>'حضور وانصراف'!G60</f>
        <v>عامل انتاج</v>
      </c>
      <c r="I55" s="33">
        <f>'حضور وانصراف'!AU60</f>
        <v>2100</v>
      </c>
      <c r="J55" s="33"/>
      <c r="K55" s="33"/>
      <c r="L55" s="33"/>
      <c r="M55" s="33">
        <f>'حضور وانصراف'!AV60</f>
        <v>0</v>
      </c>
      <c r="N55" s="33">
        <f t="shared" si="0"/>
        <v>2100</v>
      </c>
      <c r="O55" s="34">
        <f t="shared" si="1"/>
        <v>70</v>
      </c>
      <c r="P55" s="35">
        <f>'البيان النهائى '!E57</f>
        <v>9</v>
      </c>
      <c r="Q55" s="61">
        <f>'البيان النهائى '!R57</f>
        <v>1.5</v>
      </c>
      <c r="R55" s="36">
        <f>'البيان النهائى '!U57+'البيان النهائى '!AA57</f>
        <v>0</v>
      </c>
      <c r="S55" s="94">
        <f t="shared" si="2"/>
        <v>10.5</v>
      </c>
      <c r="T55" s="36">
        <f t="shared" si="3"/>
        <v>735</v>
      </c>
      <c r="U55" s="35"/>
      <c r="V55" s="35"/>
      <c r="W55" s="35"/>
      <c r="X55" s="35"/>
      <c r="Y55" s="36">
        <f t="shared" si="4"/>
        <v>0</v>
      </c>
      <c r="Z55" s="96">
        <f>'البيان النهائى '!Y57</f>
        <v>-17.5</v>
      </c>
      <c r="AA55" s="38">
        <f>'البيان النهائى '!Z57</f>
        <v>0</v>
      </c>
      <c r="AB55" s="37">
        <f>'البيان النهائى '!X57</f>
        <v>0</v>
      </c>
      <c r="AC55" s="38"/>
      <c r="AD55" s="39">
        <f t="shared" si="5"/>
        <v>0</v>
      </c>
      <c r="AE55" s="38"/>
      <c r="AF55" s="38"/>
      <c r="AG55" s="38">
        <f>'البيان النهائى '!AC57</f>
        <v>0</v>
      </c>
      <c r="AH55" s="38">
        <f>'البيان النهائى '!AB57*2.5</f>
        <v>0</v>
      </c>
      <c r="AI55" s="38"/>
      <c r="AJ55" s="38">
        <f>'البيان النهائى '!AF57</f>
        <v>0</v>
      </c>
      <c r="AK55" s="37">
        <f t="shared" si="6"/>
        <v>0</v>
      </c>
      <c r="AL55" s="40">
        <f t="shared" si="7"/>
        <v>735</v>
      </c>
      <c r="AM55" s="40">
        <f t="shared" si="8"/>
        <v>0</v>
      </c>
      <c r="AN55" s="79">
        <f t="shared" si="9"/>
        <v>735</v>
      </c>
      <c r="AO55" s="47"/>
      <c r="AP55" s="63">
        <f>'حضور وانصراف'!AT60*O55</f>
        <v>0</v>
      </c>
      <c r="AQ55" s="46">
        <f>'حضور وانصراف'!AY60</f>
        <v>0</v>
      </c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</row>
    <row r="56" spans="2:92" ht="24" thickBot="1" x14ac:dyDescent="0.25">
      <c r="B56" s="31">
        <f>'البيان النهائى '!A58</f>
        <v>46</v>
      </c>
      <c r="C56" s="31">
        <f>'البيان النهائى '!B58</f>
        <v>532</v>
      </c>
      <c r="D56" s="31" t="str">
        <f>'حضور وانصراف'!F61</f>
        <v>احمد اسماعيل حسين السيد خليفة</v>
      </c>
      <c r="E56" s="31" t="s">
        <v>86</v>
      </c>
      <c r="F56" s="31"/>
      <c r="G56" s="32"/>
      <c r="H56" s="31" t="str">
        <f>'حضور وانصراف'!G61</f>
        <v>عامل انتاج</v>
      </c>
      <c r="I56" s="33">
        <f>'حضور وانصراف'!AU61</f>
        <v>1850</v>
      </c>
      <c r="J56" s="33"/>
      <c r="K56" s="33"/>
      <c r="L56" s="33"/>
      <c r="M56" s="33">
        <f>'حضور وانصراف'!AV61</f>
        <v>0</v>
      </c>
      <c r="N56" s="33">
        <f t="shared" si="0"/>
        <v>1850</v>
      </c>
      <c r="O56" s="34">
        <f t="shared" si="1"/>
        <v>61.666666666666664</v>
      </c>
      <c r="P56" s="35">
        <f>'البيان النهائى '!E58</f>
        <v>10</v>
      </c>
      <c r="Q56" s="61">
        <f>'البيان النهائى '!R58</f>
        <v>1.6666666666666667</v>
      </c>
      <c r="R56" s="36">
        <f>'البيان النهائى '!U58+'البيان النهائى '!AA58</f>
        <v>0</v>
      </c>
      <c r="S56" s="94">
        <f t="shared" si="2"/>
        <v>11.666666666666666</v>
      </c>
      <c r="T56" s="36">
        <f t="shared" si="3"/>
        <v>719.44444444444434</v>
      </c>
      <c r="U56" s="35"/>
      <c r="V56" s="35"/>
      <c r="W56" s="35"/>
      <c r="X56" s="35"/>
      <c r="Y56" s="36">
        <f t="shared" si="4"/>
        <v>0</v>
      </c>
      <c r="Z56" s="96">
        <f>'البيان النهائى '!Y58</f>
        <v>-16.333333333333336</v>
      </c>
      <c r="AA56" s="38">
        <f>'البيان النهائى '!Z58</f>
        <v>0</v>
      </c>
      <c r="AB56" s="37">
        <f>'البيان النهائى '!X58</f>
        <v>0</v>
      </c>
      <c r="AC56" s="38"/>
      <c r="AD56" s="39">
        <f t="shared" si="5"/>
        <v>0</v>
      </c>
      <c r="AE56" s="38"/>
      <c r="AF56" s="38"/>
      <c r="AG56" s="38">
        <f>'البيان النهائى '!AC58</f>
        <v>0</v>
      </c>
      <c r="AH56" s="38">
        <f>'البيان النهائى '!AB58*2.5</f>
        <v>0</v>
      </c>
      <c r="AI56" s="38"/>
      <c r="AJ56" s="38">
        <f>'البيان النهائى '!AF58</f>
        <v>0</v>
      </c>
      <c r="AK56" s="37">
        <f t="shared" si="6"/>
        <v>0</v>
      </c>
      <c r="AL56" s="40">
        <f t="shared" si="7"/>
        <v>719.44444444444434</v>
      </c>
      <c r="AM56" s="40">
        <f t="shared" si="8"/>
        <v>0</v>
      </c>
      <c r="AN56" s="79">
        <f t="shared" si="9"/>
        <v>719.44444444444434</v>
      </c>
      <c r="AO56" s="47"/>
      <c r="AP56" s="63">
        <f>'حضور وانصراف'!AT61*O56</f>
        <v>0</v>
      </c>
      <c r="AQ56" s="46">
        <f>'حضور وانصراف'!AY61</f>
        <v>0</v>
      </c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</row>
    <row r="57" spans="2:92" ht="24" thickBot="1" x14ac:dyDescent="0.25">
      <c r="B57" s="31">
        <f>'البيان النهائى '!A59</f>
        <v>47</v>
      </c>
      <c r="C57" s="31">
        <f>'البيان النهائى '!B59</f>
        <v>273</v>
      </c>
      <c r="D57" s="31" t="str">
        <f>'حضور وانصراف'!F62</f>
        <v>رجب احمد محمد السيد</v>
      </c>
      <c r="E57" s="31" t="s">
        <v>86</v>
      </c>
      <c r="F57" s="31"/>
      <c r="G57" s="32"/>
      <c r="H57" s="31" t="str">
        <f>'حضور وانصراف'!G62</f>
        <v>عامل انتاج</v>
      </c>
      <c r="I57" s="33">
        <f>'حضور وانصراف'!AU62</f>
        <v>1600</v>
      </c>
      <c r="J57" s="33"/>
      <c r="K57" s="33"/>
      <c r="L57" s="33"/>
      <c r="M57" s="33">
        <f>'حضور وانصراف'!AV62</f>
        <v>0</v>
      </c>
      <c r="N57" s="33">
        <f t="shared" si="0"/>
        <v>1600</v>
      </c>
      <c r="O57" s="34">
        <f t="shared" si="1"/>
        <v>53.333333333333336</v>
      </c>
      <c r="P57" s="35">
        <f>'البيان النهائى '!E59</f>
        <v>7</v>
      </c>
      <c r="Q57" s="61">
        <f>'البيان النهائى '!R59</f>
        <v>1.1666666666666667</v>
      </c>
      <c r="R57" s="36">
        <f>'البيان النهائى '!U59+'البيان النهائى '!AA59</f>
        <v>0</v>
      </c>
      <c r="S57" s="94">
        <f t="shared" si="2"/>
        <v>8.1666666666666661</v>
      </c>
      <c r="T57" s="36">
        <f t="shared" si="3"/>
        <v>435.5555555555556</v>
      </c>
      <c r="U57" s="35"/>
      <c r="V57" s="35"/>
      <c r="W57" s="35"/>
      <c r="X57" s="35"/>
      <c r="Y57" s="36">
        <f t="shared" si="4"/>
        <v>0</v>
      </c>
      <c r="Z57" s="96">
        <f>'البيان النهائى '!Y59</f>
        <v>-19.833333333333336</v>
      </c>
      <c r="AA57" s="38">
        <f>'البيان النهائى '!Z59</f>
        <v>0</v>
      </c>
      <c r="AB57" s="37">
        <f>'البيان النهائى '!X59</f>
        <v>0.4375</v>
      </c>
      <c r="AC57" s="38"/>
      <c r="AD57" s="39">
        <f t="shared" si="5"/>
        <v>23.333333333333336</v>
      </c>
      <c r="AE57" s="38"/>
      <c r="AF57" s="38"/>
      <c r="AG57" s="38">
        <f>'البيان النهائى '!AC59</f>
        <v>0</v>
      </c>
      <c r="AH57" s="38">
        <f>'البيان النهائى '!AB59*2.5</f>
        <v>0</v>
      </c>
      <c r="AI57" s="38"/>
      <c r="AJ57" s="38">
        <f>'البيان النهائى '!AF59</f>
        <v>0</v>
      </c>
      <c r="AK57" s="37">
        <f t="shared" si="6"/>
        <v>0</v>
      </c>
      <c r="AL57" s="40">
        <f t="shared" si="7"/>
        <v>435.5555555555556</v>
      </c>
      <c r="AM57" s="40">
        <f t="shared" si="8"/>
        <v>23.333333333333336</v>
      </c>
      <c r="AN57" s="79">
        <f t="shared" si="9"/>
        <v>412.22222222222229</v>
      </c>
      <c r="AO57" s="47"/>
      <c r="AP57" s="63">
        <f>'حضور وانصراف'!AT62*O57</f>
        <v>0</v>
      </c>
      <c r="AQ57" s="46">
        <f>'حضور وانصراف'!AY62</f>
        <v>0</v>
      </c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</row>
    <row r="58" spans="2:92" ht="24" thickBot="1" x14ac:dyDescent="0.25">
      <c r="B58" s="31">
        <f>'البيان النهائى '!A60</f>
        <v>48</v>
      </c>
      <c r="C58" s="31">
        <f>'البيان النهائى '!B60</f>
        <v>551</v>
      </c>
      <c r="D58" s="31" t="str">
        <f>'حضور وانصراف'!F63</f>
        <v>احمد محمد عبدالغنى محمد</v>
      </c>
      <c r="E58" s="31" t="s">
        <v>86</v>
      </c>
      <c r="F58" s="31"/>
      <c r="G58" s="32"/>
      <c r="H58" s="31" t="str">
        <f>'حضور وانصراف'!G63</f>
        <v>عامل انتاج</v>
      </c>
      <c r="I58" s="33">
        <f>'حضور وانصراف'!AU63</f>
        <v>1466.66</v>
      </c>
      <c r="J58" s="33"/>
      <c r="K58" s="33"/>
      <c r="L58" s="33"/>
      <c r="M58" s="33">
        <f>'حضور وانصراف'!AV63</f>
        <v>0</v>
      </c>
      <c r="N58" s="33">
        <f t="shared" si="0"/>
        <v>1466.66</v>
      </c>
      <c r="O58" s="34">
        <f t="shared" si="1"/>
        <v>48.888666666666673</v>
      </c>
      <c r="P58" s="35">
        <f>'البيان النهائى '!E60</f>
        <v>6</v>
      </c>
      <c r="Q58" s="61">
        <f>'البيان النهائى '!R60</f>
        <v>1</v>
      </c>
      <c r="R58" s="36">
        <f>'البيان النهائى '!U60+'البيان النهائى '!AA60</f>
        <v>3</v>
      </c>
      <c r="S58" s="94">
        <f t="shared" si="2"/>
        <v>10</v>
      </c>
      <c r="T58" s="36">
        <f t="shared" si="3"/>
        <v>488.88666666666677</v>
      </c>
      <c r="U58" s="35"/>
      <c r="V58" s="35"/>
      <c r="W58" s="35"/>
      <c r="X58" s="35"/>
      <c r="Y58" s="36">
        <f t="shared" si="4"/>
        <v>0</v>
      </c>
      <c r="Z58" s="96">
        <f>'البيان النهائى '!Y60</f>
        <v>-21</v>
      </c>
      <c r="AA58" s="38">
        <f>'البيان النهائى '!Z60</f>
        <v>0</v>
      </c>
      <c r="AB58" s="37">
        <f>'البيان النهائى '!X60</f>
        <v>0</v>
      </c>
      <c r="AC58" s="38"/>
      <c r="AD58" s="39">
        <f t="shared" si="5"/>
        <v>0</v>
      </c>
      <c r="AE58" s="38"/>
      <c r="AF58" s="38"/>
      <c r="AG58" s="38">
        <f>'البيان النهائى '!AC60</f>
        <v>0</v>
      </c>
      <c r="AH58" s="38">
        <f>'البيان النهائى '!AB60*2.5</f>
        <v>0</v>
      </c>
      <c r="AI58" s="38"/>
      <c r="AJ58" s="38">
        <f>'البيان النهائى '!AF60</f>
        <v>0</v>
      </c>
      <c r="AK58" s="37">
        <f t="shared" si="6"/>
        <v>0</v>
      </c>
      <c r="AL58" s="40">
        <f t="shared" si="7"/>
        <v>488.88666666666677</v>
      </c>
      <c r="AM58" s="40">
        <f t="shared" si="8"/>
        <v>0</v>
      </c>
      <c r="AN58" s="79">
        <f t="shared" si="9"/>
        <v>488.88666666666677</v>
      </c>
      <c r="AO58" s="47"/>
      <c r="AP58" s="63">
        <f>'حضور وانصراف'!AT63*O58</f>
        <v>0</v>
      </c>
      <c r="AQ58" s="46">
        <f>'حضور وانصراف'!AY63</f>
        <v>0</v>
      </c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</row>
    <row r="59" spans="2:92" ht="24" thickBot="1" x14ac:dyDescent="0.25">
      <c r="B59" s="31">
        <f>'البيان النهائى '!A61</f>
        <v>49</v>
      </c>
      <c r="C59" s="31">
        <f>'البيان النهائى '!B61</f>
        <v>289</v>
      </c>
      <c r="D59" s="31" t="str">
        <f>'حضور وانصراف'!F64</f>
        <v>السيد محمد محمد على عبدربه</v>
      </c>
      <c r="E59" s="31" t="s">
        <v>86</v>
      </c>
      <c r="F59" s="31"/>
      <c r="G59" s="32"/>
      <c r="H59" s="31" t="str">
        <f>'حضور وانصراف'!G64</f>
        <v>عامل انتاج</v>
      </c>
      <c r="I59" s="33">
        <f>'حضور وانصراف'!AU64</f>
        <v>1400</v>
      </c>
      <c r="J59" s="33"/>
      <c r="K59" s="33"/>
      <c r="L59" s="33"/>
      <c r="M59" s="33">
        <f>'حضور وانصراف'!AV64</f>
        <v>0</v>
      </c>
      <c r="N59" s="33">
        <f t="shared" si="0"/>
        <v>1400</v>
      </c>
      <c r="O59" s="34">
        <f t="shared" si="1"/>
        <v>46.666666666666664</v>
      </c>
      <c r="P59" s="35">
        <f>'البيان النهائى '!E61</f>
        <v>10</v>
      </c>
      <c r="Q59" s="61">
        <f>'البيان النهائى '!R61</f>
        <v>1.6666666666666667</v>
      </c>
      <c r="R59" s="36">
        <f>'البيان النهائى '!U61+'البيان النهائى '!AA61</f>
        <v>0</v>
      </c>
      <c r="S59" s="94">
        <f t="shared" si="2"/>
        <v>11.666666666666666</v>
      </c>
      <c r="T59" s="36">
        <f t="shared" si="3"/>
        <v>544.44444444444434</v>
      </c>
      <c r="U59" s="35"/>
      <c r="V59" s="35"/>
      <c r="W59" s="35"/>
      <c r="X59" s="35"/>
      <c r="Y59" s="36">
        <f t="shared" si="4"/>
        <v>0</v>
      </c>
      <c r="Z59" s="96">
        <f>'البيان النهائى '!Y61</f>
        <v>-16.333333333333336</v>
      </c>
      <c r="AA59" s="38">
        <f>'البيان النهائى '!Z61</f>
        <v>0</v>
      </c>
      <c r="AB59" s="37">
        <f>'البيان النهائى '!X61</f>
        <v>0</v>
      </c>
      <c r="AC59" s="38"/>
      <c r="AD59" s="39">
        <f t="shared" si="5"/>
        <v>0</v>
      </c>
      <c r="AE59" s="38"/>
      <c r="AF59" s="38"/>
      <c r="AG59" s="38">
        <f>'البيان النهائى '!AC61</f>
        <v>0</v>
      </c>
      <c r="AH59" s="38">
        <f>'البيان النهائى '!AB61*2.5</f>
        <v>0</v>
      </c>
      <c r="AI59" s="38"/>
      <c r="AJ59" s="38">
        <f>'البيان النهائى '!AF61</f>
        <v>0</v>
      </c>
      <c r="AK59" s="37">
        <f t="shared" si="6"/>
        <v>0</v>
      </c>
      <c r="AL59" s="40">
        <f t="shared" si="7"/>
        <v>544.44444444444434</v>
      </c>
      <c r="AM59" s="40">
        <f t="shared" si="8"/>
        <v>0</v>
      </c>
      <c r="AN59" s="79">
        <f t="shared" si="9"/>
        <v>544.44444444444434</v>
      </c>
      <c r="AO59" s="47"/>
      <c r="AP59" s="63">
        <f>'حضور وانصراف'!AT64*O59</f>
        <v>0</v>
      </c>
      <c r="AQ59" s="46">
        <f>'حضور وانصراف'!AY64</f>
        <v>0</v>
      </c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</row>
    <row r="60" spans="2:92" ht="24" thickBot="1" x14ac:dyDescent="0.25">
      <c r="B60" s="31">
        <f>'البيان النهائى '!A62</f>
        <v>50</v>
      </c>
      <c r="C60" s="31">
        <f>'البيان النهائى '!B62</f>
        <v>311</v>
      </c>
      <c r="D60" s="31" t="str">
        <f>'حضور وانصراف'!F65</f>
        <v>محمد احمد محمد محمود ابوزيد</v>
      </c>
      <c r="E60" s="31" t="s">
        <v>86</v>
      </c>
      <c r="F60" s="31"/>
      <c r="G60" s="32"/>
      <c r="H60" s="31" t="str">
        <f>'حضور وانصراف'!G65</f>
        <v>عامل انتاج</v>
      </c>
      <c r="I60" s="33">
        <f>'حضور وانصراف'!AU65</f>
        <v>1400</v>
      </c>
      <c r="J60" s="33"/>
      <c r="K60" s="33"/>
      <c r="L60" s="33"/>
      <c r="M60" s="33">
        <f>'حضور وانصراف'!AV65</f>
        <v>0</v>
      </c>
      <c r="N60" s="33">
        <f t="shared" si="0"/>
        <v>1400</v>
      </c>
      <c r="O60" s="34">
        <f t="shared" si="1"/>
        <v>46.666666666666664</v>
      </c>
      <c r="P60" s="35">
        <f>'البيان النهائى '!E62</f>
        <v>8</v>
      </c>
      <c r="Q60" s="61">
        <f>'البيان النهائى '!R62</f>
        <v>1.3333333333333333</v>
      </c>
      <c r="R60" s="36">
        <f>'البيان النهائى '!U62+'البيان النهائى '!AA62</f>
        <v>0</v>
      </c>
      <c r="S60" s="94">
        <f t="shared" si="2"/>
        <v>9.3333333333333339</v>
      </c>
      <c r="T60" s="36">
        <f t="shared" si="3"/>
        <v>435.55555555555554</v>
      </c>
      <c r="U60" s="35"/>
      <c r="V60" s="35"/>
      <c r="W60" s="35"/>
      <c r="X60" s="35"/>
      <c r="Y60" s="36">
        <f t="shared" si="4"/>
        <v>0</v>
      </c>
      <c r="Z60" s="96">
        <f>'البيان النهائى '!Y62</f>
        <v>-18.666666666666664</v>
      </c>
      <c r="AA60" s="38">
        <f>'البيان النهائى '!Z62</f>
        <v>0</v>
      </c>
      <c r="AB60" s="37">
        <f>'البيان النهائى '!X62</f>
        <v>0</v>
      </c>
      <c r="AC60" s="38"/>
      <c r="AD60" s="39">
        <f t="shared" si="5"/>
        <v>0</v>
      </c>
      <c r="AE60" s="38"/>
      <c r="AF60" s="38"/>
      <c r="AG60" s="38">
        <f>'البيان النهائى '!AC62</f>
        <v>0</v>
      </c>
      <c r="AH60" s="38">
        <f>'البيان النهائى '!AB62*2.5</f>
        <v>0</v>
      </c>
      <c r="AI60" s="38"/>
      <c r="AJ60" s="38">
        <f>'البيان النهائى '!AF62</f>
        <v>0</v>
      </c>
      <c r="AK60" s="37">
        <f t="shared" si="6"/>
        <v>0</v>
      </c>
      <c r="AL60" s="40">
        <f t="shared" si="7"/>
        <v>435.55555555555554</v>
      </c>
      <c r="AM60" s="40">
        <f t="shared" si="8"/>
        <v>0</v>
      </c>
      <c r="AN60" s="79">
        <f t="shared" si="9"/>
        <v>435.55555555555554</v>
      </c>
      <c r="AO60" s="47"/>
      <c r="AP60" s="63">
        <f>'حضور وانصراف'!AT65*O60</f>
        <v>0</v>
      </c>
      <c r="AQ60" s="46">
        <f>'حضور وانصراف'!AY65</f>
        <v>0</v>
      </c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</row>
    <row r="61" spans="2:92" ht="24" thickBot="1" x14ac:dyDescent="0.25">
      <c r="B61" s="31">
        <f>'البيان النهائى '!A63</f>
        <v>51</v>
      </c>
      <c r="C61" s="31">
        <f>'البيان النهائى '!B63</f>
        <v>535</v>
      </c>
      <c r="D61" s="31" t="str">
        <f>'حضور وانصراف'!F66</f>
        <v>اسلام ياسر حلمى احمد</v>
      </c>
      <c r="E61" s="31" t="s">
        <v>86</v>
      </c>
      <c r="F61" s="31"/>
      <c r="G61" s="32"/>
      <c r="H61" s="31" t="str">
        <f>'حضور وانصراف'!G66</f>
        <v>عامل انتاج</v>
      </c>
      <c r="I61" s="33">
        <f>'حضور وانصراف'!AU66</f>
        <v>1400</v>
      </c>
      <c r="J61" s="33"/>
      <c r="K61" s="33"/>
      <c r="L61" s="33"/>
      <c r="M61" s="33">
        <f>'حضور وانصراف'!AV66</f>
        <v>0</v>
      </c>
      <c r="N61" s="33">
        <f t="shared" si="0"/>
        <v>1400</v>
      </c>
      <c r="O61" s="34">
        <f t="shared" si="1"/>
        <v>46.666666666666664</v>
      </c>
      <c r="P61" s="35">
        <f>'البيان النهائى '!E63</f>
        <v>9</v>
      </c>
      <c r="Q61" s="61">
        <f>'البيان النهائى '!R63</f>
        <v>1.5</v>
      </c>
      <c r="R61" s="36">
        <f>'البيان النهائى '!U63+'البيان النهائى '!AA63</f>
        <v>0</v>
      </c>
      <c r="S61" s="94">
        <f t="shared" si="2"/>
        <v>10.5</v>
      </c>
      <c r="T61" s="36">
        <f t="shared" si="3"/>
        <v>490</v>
      </c>
      <c r="U61" s="35"/>
      <c r="V61" s="35"/>
      <c r="W61" s="35"/>
      <c r="X61" s="35"/>
      <c r="Y61" s="36">
        <f t="shared" si="4"/>
        <v>0</v>
      </c>
      <c r="Z61" s="96">
        <f>'البيان النهائى '!Y63</f>
        <v>-17.5</v>
      </c>
      <c r="AA61" s="38">
        <f>'البيان النهائى '!Z63</f>
        <v>0</v>
      </c>
      <c r="AB61" s="37">
        <f>'البيان النهائى '!X63</f>
        <v>0</v>
      </c>
      <c r="AC61" s="38"/>
      <c r="AD61" s="39">
        <f t="shared" si="5"/>
        <v>0</v>
      </c>
      <c r="AE61" s="38"/>
      <c r="AF61" s="38"/>
      <c r="AG61" s="38">
        <f>'البيان النهائى '!AC63</f>
        <v>0</v>
      </c>
      <c r="AH61" s="38">
        <f>'البيان النهائى '!AB63*2.5</f>
        <v>0</v>
      </c>
      <c r="AI61" s="38"/>
      <c r="AJ61" s="38">
        <f>'البيان النهائى '!AF63</f>
        <v>0</v>
      </c>
      <c r="AK61" s="37">
        <f t="shared" si="6"/>
        <v>0</v>
      </c>
      <c r="AL61" s="40">
        <f t="shared" si="7"/>
        <v>490</v>
      </c>
      <c r="AM61" s="40">
        <f t="shared" si="8"/>
        <v>0</v>
      </c>
      <c r="AN61" s="79">
        <f t="shared" si="9"/>
        <v>490</v>
      </c>
      <c r="AO61" s="47"/>
      <c r="AP61" s="63">
        <f>'حضور وانصراف'!AT66*O61</f>
        <v>0</v>
      </c>
      <c r="AQ61" s="46">
        <f>'حضور وانصراف'!AY66</f>
        <v>0</v>
      </c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</row>
    <row r="62" spans="2:92" ht="24" thickBot="1" x14ac:dyDescent="0.25">
      <c r="B62" s="31">
        <f>'البيان النهائى '!A64</f>
        <v>52</v>
      </c>
      <c r="C62" s="31">
        <f>'البيان النهائى '!B64</f>
        <v>382</v>
      </c>
      <c r="D62" s="31" t="str">
        <f>'حضور وانصراف'!F67</f>
        <v>محمد عبدالباسط عبدالمنجى عبدالعال عيسوى</v>
      </c>
      <c r="E62" s="31" t="s">
        <v>86</v>
      </c>
      <c r="F62" s="31"/>
      <c r="G62" s="32"/>
      <c r="H62" s="31" t="str">
        <f>'حضور وانصراف'!G67</f>
        <v>عامل انتاج</v>
      </c>
      <c r="I62" s="33">
        <f>'حضور وانصراف'!AU67</f>
        <v>1400</v>
      </c>
      <c r="J62" s="33"/>
      <c r="K62" s="33"/>
      <c r="L62" s="33"/>
      <c r="M62" s="33">
        <f>'حضور وانصراف'!AV67</f>
        <v>0</v>
      </c>
      <c r="N62" s="33">
        <f t="shared" si="0"/>
        <v>1400</v>
      </c>
      <c r="O62" s="34">
        <f t="shared" si="1"/>
        <v>46.666666666666664</v>
      </c>
      <c r="P62" s="35">
        <f>'البيان النهائى '!E64</f>
        <v>10</v>
      </c>
      <c r="Q62" s="61">
        <f>'البيان النهائى '!R64</f>
        <v>1.6666666666666667</v>
      </c>
      <c r="R62" s="36">
        <f>'البيان النهائى '!U64+'البيان النهائى '!AA64</f>
        <v>0.625</v>
      </c>
      <c r="S62" s="94">
        <f t="shared" si="2"/>
        <v>12.291666666666666</v>
      </c>
      <c r="T62" s="36">
        <f t="shared" si="3"/>
        <v>573.61111111111109</v>
      </c>
      <c r="U62" s="35"/>
      <c r="V62" s="35"/>
      <c r="W62" s="35"/>
      <c r="X62" s="35"/>
      <c r="Y62" s="36">
        <f t="shared" si="4"/>
        <v>0</v>
      </c>
      <c r="Z62" s="96">
        <f>'البيان النهائى '!Y64</f>
        <v>-16.333333333333336</v>
      </c>
      <c r="AA62" s="38">
        <f>'البيان النهائى '!Z64</f>
        <v>0</v>
      </c>
      <c r="AB62" s="37">
        <f>'البيان النهائى '!X64</f>
        <v>0</v>
      </c>
      <c r="AC62" s="38"/>
      <c r="AD62" s="39">
        <f t="shared" si="5"/>
        <v>0</v>
      </c>
      <c r="AE62" s="38"/>
      <c r="AF62" s="38"/>
      <c r="AG62" s="38">
        <f>'البيان النهائى '!AC64</f>
        <v>0</v>
      </c>
      <c r="AH62" s="38">
        <f>'البيان النهائى '!AB64*2.5</f>
        <v>0</v>
      </c>
      <c r="AI62" s="38"/>
      <c r="AJ62" s="38">
        <f>'البيان النهائى '!AF64</f>
        <v>0</v>
      </c>
      <c r="AK62" s="37">
        <f t="shared" si="6"/>
        <v>0</v>
      </c>
      <c r="AL62" s="40">
        <f t="shared" si="7"/>
        <v>573.61111111111109</v>
      </c>
      <c r="AM62" s="40">
        <f t="shared" si="8"/>
        <v>0</v>
      </c>
      <c r="AN62" s="79">
        <f t="shared" si="9"/>
        <v>573.61111111111109</v>
      </c>
      <c r="AO62" s="47"/>
      <c r="AP62" s="63">
        <f>'حضور وانصراف'!AT67*O62</f>
        <v>0</v>
      </c>
      <c r="AQ62" s="46">
        <f>'حضور وانصراف'!AY67</f>
        <v>0</v>
      </c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</row>
    <row r="63" spans="2:92" ht="24" thickBot="1" x14ac:dyDescent="0.25">
      <c r="B63" s="31">
        <f>'البيان النهائى '!A65</f>
        <v>53</v>
      </c>
      <c r="C63" s="31">
        <f>'البيان النهائى '!B65</f>
        <v>521</v>
      </c>
      <c r="D63" s="31" t="str">
        <f>'حضور وانصراف'!F68</f>
        <v>محمد عبدالغنى سيد ابراهيم</v>
      </c>
      <c r="E63" s="31" t="s">
        <v>86</v>
      </c>
      <c r="F63" s="31"/>
      <c r="G63" s="32"/>
      <c r="H63" s="31" t="str">
        <f>'حضور وانصراف'!G68</f>
        <v>عامل انتاج</v>
      </c>
      <c r="I63" s="33">
        <f>'حضور وانصراف'!AU68</f>
        <v>1400</v>
      </c>
      <c r="J63" s="33"/>
      <c r="K63" s="33"/>
      <c r="L63" s="33"/>
      <c r="M63" s="33">
        <f>'حضور وانصراف'!AV68</f>
        <v>0</v>
      </c>
      <c r="N63" s="33">
        <f t="shared" si="0"/>
        <v>1400</v>
      </c>
      <c r="O63" s="34">
        <f t="shared" si="1"/>
        <v>46.666666666666664</v>
      </c>
      <c r="P63" s="35">
        <f>'البيان النهائى '!E65</f>
        <v>9</v>
      </c>
      <c r="Q63" s="61">
        <f>'البيان النهائى '!R65</f>
        <v>1.5</v>
      </c>
      <c r="R63" s="36">
        <f>'البيان النهائى '!U65+'البيان النهائى '!AA65</f>
        <v>0.10416666666666667</v>
      </c>
      <c r="S63" s="94">
        <f t="shared" si="2"/>
        <v>10.604166666666666</v>
      </c>
      <c r="T63" s="36">
        <f t="shared" si="3"/>
        <v>494.86111111111109</v>
      </c>
      <c r="U63" s="35"/>
      <c r="V63" s="35"/>
      <c r="W63" s="35"/>
      <c r="X63" s="35"/>
      <c r="Y63" s="36">
        <f t="shared" si="4"/>
        <v>0</v>
      </c>
      <c r="Z63" s="96">
        <f>'البيان النهائى '!Y65</f>
        <v>-17.5</v>
      </c>
      <c r="AA63" s="38">
        <f>'البيان النهائى '!Z65</f>
        <v>0</v>
      </c>
      <c r="AB63" s="37">
        <f>'البيان النهائى '!X65</f>
        <v>0</v>
      </c>
      <c r="AC63" s="38"/>
      <c r="AD63" s="39">
        <f t="shared" si="5"/>
        <v>0</v>
      </c>
      <c r="AE63" s="38"/>
      <c r="AF63" s="38"/>
      <c r="AG63" s="38">
        <f>'البيان النهائى '!AC65</f>
        <v>0</v>
      </c>
      <c r="AH63" s="38">
        <f>'البيان النهائى '!AB65*2.5</f>
        <v>0</v>
      </c>
      <c r="AI63" s="38"/>
      <c r="AJ63" s="38">
        <f>'البيان النهائى '!AF65</f>
        <v>0</v>
      </c>
      <c r="AK63" s="37">
        <f t="shared" si="6"/>
        <v>0</v>
      </c>
      <c r="AL63" s="40">
        <f t="shared" si="7"/>
        <v>494.86111111111109</v>
      </c>
      <c r="AM63" s="40">
        <f t="shared" si="8"/>
        <v>0</v>
      </c>
      <c r="AN63" s="79">
        <f t="shared" si="9"/>
        <v>494.86111111111109</v>
      </c>
      <c r="AO63" s="47"/>
      <c r="AP63" s="63">
        <f>'حضور وانصراف'!AT68*O63</f>
        <v>0</v>
      </c>
      <c r="AQ63" s="46">
        <f>'حضور وانصراف'!AY68</f>
        <v>0</v>
      </c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</row>
    <row r="64" spans="2:92" ht="24" thickBot="1" x14ac:dyDescent="0.25">
      <c r="B64" s="31">
        <f>'البيان النهائى '!A66</f>
        <v>54</v>
      </c>
      <c r="C64" s="31">
        <f>'البيان النهائى '!B66</f>
        <v>476</v>
      </c>
      <c r="D64" s="31" t="str">
        <f>'حضور وانصراف'!F69</f>
        <v>محمد طنطاوى يحيي امين طنطاوى</v>
      </c>
      <c r="E64" s="31" t="s">
        <v>86</v>
      </c>
      <c r="F64" s="31"/>
      <c r="G64" s="32"/>
      <c r="H64" s="31" t="str">
        <f>'حضور وانصراف'!G69</f>
        <v>عامل انتاج</v>
      </c>
      <c r="I64" s="33">
        <f>'حضور وانصراف'!AU69</f>
        <v>1400</v>
      </c>
      <c r="J64" s="33"/>
      <c r="K64" s="33"/>
      <c r="L64" s="33"/>
      <c r="M64" s="33">
        <f>'حضور وانصراف'!AV69</f>
        <v>0</v>
      </c>
      <c r="N64" s="33">
        <f t="shared" si="0"/>
        <v>1400</v>
      </c>
      <c r="O64" s="34">
        <f t="shared" si="1"/>
        <v>46.666666666666664</v>
      </c>
      <c r="P64" s="35">
        <f>'البيان النهائى '!E66</f>
        <v>10</v>
      </c>
      <c r="Q64" s="61">
        <f>'البيان النهائى '!R66</f>
        <v>1.6666666666666667</v>
      </c>
      <c r="R64" s="36">
        <f>'البيان النهائى '!U66+'البيان النهائى '!AA66</f>
        <v>0</v>
      </c>
      <c r="S64" s="94">
        <f t="shared" si="2"/>
        <v>11.666666666666666</v>
      </c>
      <c r="T64" s="36">
        <f t="shared" si="3"/>
        <v>544.44444444444434</v>
      </c>
      <c r="U64" s="35"/>
      <c r="V64" s="35"/>
      <c r="W64" s="35"/>
      <c r="X64" s="35"/>
      <c r="Y64" s="36">
        <f t="shared" si="4"/>
        <v>0</v>
      </c>
      <c r="Z64" s="96">
        <f>'البيان النهائى '!Y66</f>
        <v>-16.333333333333336</v>
      </c>
      <c r="AA64" s="38">
        <f>'البيان النهائى '!Z66</f>
        <v>0</v>
      </c>
      <c r="AB64" s="37">
        <f>'البيان النهائى '!X66</f>
        <v>0</v>
      </c>
      <c r="AC64" s="38"/>
      <c r="AD64" s="39">
        <f t="shared" si="5"/>
        <v>0</v>
      </c>
      <c r="AE64" s="38"/>
      <c r="AF64" s="38"/>
      <c r="AG64" s="38">
        <f>'البيان النهائى '!AC66</f>
        <v>0</v>
      </c>
      <c r="AH64" s="38">
        <f>'البيان النهائى '!AB66*2.5</f>
        <v>0</v>
      </c>
      <c r="AI64" s="38"/>
      <c r="AJ64" s="38">
        <f>'البيان النهائى '!AF66</f>
        <v>0</v>
      </c>
      <c r="AK64" s="37">
        <f t="shared" si="6"/>
        <v>0</v>
      </c>
      <c r="AL64" s="40">
        <f t="shared" si="7"/>
        <v>544.44444444444434</v>
      </c>
      <c r="AM64" s="40">
        <f t="shared" si="8"/>
        <v>0</v>
      </c>
      <c r="AN64" s="79">
        <f t="shared" si="9"/>
        <v>544.44444444444434</v>
      </c>
      <c r="AO64" s="47"/>
      <c r="AP64" s="63">
        <f>'حضور وانصراف'!AT69*O64</f>
        <v>0</v>
      </c>
      <c r="AQ64" s="46">
        <f>'حضور وانصراف'!AY69</f>
        <v>0</v>
      </c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</row>
    <row r="65" spans="2:95" ht="24" thickBot="1" x14ac:dyDescent="0.25">
      <c r="B65" s="31">
        <f>'البيان النهائى '!A67</f>
        <v>55</v>
      </c>
      <c r="C65" s="31">
        <f>'البيان النهائى '!B67</f>
        <v>322</v>
      </c>
      <c r="D65" s="31" t="str">
        <f>'حضور وانصراف'!F70</f>
        <v>طارق احمد محمد عمران</v>
      </c>
      <c r="E65" s="31" t="s">
        <v>86</v>
      </c>
      <c r="F65" s="31"/>
      <c r="G65" s="32"/>
      <c r="H65" s="31" t="str">
        <f>'حضور وانصراف'!G70</f>
        <v>عامل انتاج</v>
      </c>
      <c r="I65" s="33">
        <f>'حضور وانصراف'!AU70</f>
        <v>1400</v>
      </c>
      <c r="J65" s="33"/>
      <c r="K65" s="33"/>
      <c r="L65" s="33"/>
      <c r="M65" s="33">
        <f>'حضور وانصراف'!AV70</f>
        <v>0</v>
      </c>
      <c r="N65" s="33">
        <f t="shared" si="0"/>
        <v>1400</v>
      </c>
      <c r="O65" s="34">
        <f t="shared" si="1"/>
        <v>46.666666666666664</v>
      </c>
      <c r="P65" s="35">
        <f>'البيان النهائى '!E67</f>
        <v>9</v>
      </c>
      <c r="Q65" s="61">
        <f>'البيان النهائى '!R67</f>
        <v>1.5</v>
      </c>
      <c r="R65" s="36">
        <f>'البيان النهائى '!U67+'البيان النهائى '!AA67</f>
        <v>0</v>
      </c>
      <c r="S65" s="94">
        <f t="shared" si="2"/>
        <v>10.5</v>
      </c>
      <c r="T65" s="36">
        <f t="shared" si="3"/>
        <v>490</v>
      </c>
      <c r="U65" s="35"/>
      <c r="V65" s="35"/>
      <c r="W65" s="35"/>
      <c r="X65" s="35"/>
      <c r="Y65" s="36">
        <f t="shared" si="4"/>
        <v>0</v>
      </c>
      <c r="Z65" s="96">
        <f>'البيان النهائى '!Y67</f>
        <v>-17.5</v>
      </c>
      <c r="AA65" s="38">
        <f>'البيان النهائى '!Z67</f>
        <v>0</v>
      </c>
      <c r="AB65" s="37">
        <f>'البيان النهائى '!X67</f>
        <v>0</v>
      </c>
      <c r="AC65" s="38"/>
      <c r="AD65" s="39">
        <f t="shared" si="5"/>
        <v>0</v>
      </c>
      <c r="AE65" s="38"/>
      <c r="AF65" s="38"/>
      <c r="AG65" s="38">
        <f>'البيان النهائى '!AC67</f>
        <v>0</v>
      </c>
      <c r="AH65" s="38">
        <f>'البيان النهائى '!AB67*2.5</f>
        <v>0</v>
      </c>
      <c r="AI65" s="38"/>
      <c r="AJ65" s="38">
        <f>'البيان النهائى '!AF67</f>
        <v>0</v>
      </c>
      <c r="AK65" s="37">
        <f t="shared" si="6"/>
        <v>0</v>
      </c>
      <c r="AL65" s="40">
        <f t="shared" si="7"/>
        <v>490</v>
      </c>
      <c r="AM65" s="40">
        <f t="shared" si="8"/>
        <v>0</v>
      </c>
      <c r="AN65" s="79">
        <f t="shared" si="9"/>
        <v>490</v>
      </c>
      <c r="AO65" s="47"/>
      <c r="AP65" s="63">
        <f>'حضور وانصراف'!AT70*O65</f>
        <v>0</v>
      </c>
      <c r="AQ65" s="46">
        <f>'حضور وانصراف'!AY70</f>
        <v>0</v>
      </c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</row>
    <row r="66" spans="2:95" ht="24" thickBot="1" x14ac:dyDescent="0.25">
      <c r="B66" s="31">
        <f>'البيان النهائى '!A68</f>
        <v>56</v>
      </c>
      <c r="C66" s="31">
        <f>'البيان النهائى '!B68</f>
        <v>313</v>
      </c>
      <c r="D66" s="31" t="str">
        <f>'حضور وانصراف'!F71</f>
        <v>يوسف اسامه عبدالله احمد</v>
      </c>
      <c r="E66" s="31" t="s">
        <v>86</v>
      </c>
      <c r="F66" s="31"/>
      <c r="G66" s="32"/>
      <c r="H66" s="31" t="str">
        <f>'حضور وانصراف'!G71</f>
        <v>عامل انتاج</v>
      </c>
      <c r="I66" s="33">
        <f>'حضور وانصراف'!AU71</f>
        <v>1400</v>
      </c>
      <c r="J66" s="33"/>
      <c r="K66" s="33"/>
      <c r="L66" s="33"/>
      <c r="M66" s="33">
        <f>'حضور وانصراف'!AV71</f>
        <v>0</v>
      </c>
      <c r="N66" s="33">
        <f t="shared" si="0"/>
        <v>1400</v>
      </c>
      <c r="O66" s="34">
        <f t="shared" si="1"/>
        <v>46.666666666666664</v>
      </c>
      <c r="P66" s="35">
        <f>'البيان النهائى '!E68</f>
        <v>2</v>
      </c>
      <c r="Q66" s="61">
        <f>'البيان النهائى '!R68</f>
        <v>0.33333333333333331</v>
      </c>
      <c r="R66" s="36">
        <f>'البيان النهائى '!U68+'البيان النهائى '!AA68</f>
        <v>0</v>
      </c>
      <c r="S66" s="94">
        <f t="shared" si="2"/>
        <v>2.3333333333333335</v>
      </c>
      <c r="T66" s="36">
        <f t="shared" si="3"/>
        <v>108.88888888888889</v>
      </c>
      <c r="U66" s="35"/>
      <c r="V66" s="35"/>
      <c r="W66" s="35"/>
      <c r="X66" s="35"/>
      <c r="Y66" s="36">
        <f t="shared" si="4"/>
        <v>0</v>
      </c>
      <c r="Z66" s="96">
        <f>'البيان النهائى '!Y68</f>
        <v>-25.666666666666668</v>
      </c>
      <c r="AA66" s="38">
        <f>'البيان النهائى '!Z68</f>
        <v>0</v>
      </c>
      <c r="AB66" s="37">
        <f>'البيان النهائى '!X68</f>
        <v>0</v>
      </c>
      <c r="AC66" s="38"/>
      <c r="AD66" s="39">
        <f t="shared" si="5"/>
        <v>0</v>
      </c>
      <c r="AE66" s="38"/>
      <c r="AF66" s="38"/>
      <c r="AG66" s="38">
        <f>'البيان النهائى '!AC68</f>
        <v>0</v>
      </c>
      <c r="AH66" s="38">
        <f>'البيان النهائى '!AB68*2.5</f>
        <v>0</v>
      </c>
      <c r="AI66" s="38"/>
      <c r="AJ66" s="38">
        <f>'البيان النهائى '!AF68</f>
        <v>0</v>
      </c>
      <c r="AK66" s="37">
        <f t="shared" si="6"/>
        <v>0</v>
      </c>
      <c r="AL66" s="40">
        <f t="shared" si="7"/>
        <v>108.88888888888889</v>
      </c>
      <c r="AM66" s="40">
        <f t="shared" si="8"/>
        <v>0</v>
      </c>
      <c r="AN66" s="79">
        <f t="shared" si="9"/>
        <v>108.88888888888889</v>
      </c>
      <c r="AO66" s="47"/>
      <c r="AP66" s="63">
        <f>'حضور وانصراف'!AT71*O66</f>
        <v>0</v>
      </c>
      <c r="AQ66" s="46">
        <f>'حضور وانصراف'!AY71</f>
        <v>0</v>
      </c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</row>
    <row r="67" spans="2:95" ht="24" thickBot="1" x14ac:dyDescent="0.25">
      <c r="B67" s="31">
        <f>'البيان النهائى '!A69</f>
        <v>57</v>
      </c>
      <c r="C67" s="31">
        <f>'البيان النهائى '!B69</f>
        <v>306</v>
      </c>
      <c r="D67" s="31" t="str">
        <f>'حضور وانصراف'!F72</f>
        <v>حسن سيد نورالدين احمد على</v>
      </c>
      <c r="E67" s="31" t="s">
        <v>86</v>
      </c>
      <c r="F67" s="31"/>
      <c r="G67" s="32"/>
      <c r="H67" s="31" t="str">
        <f>'حضور وانصراف'!G72</f>
        <v>عامل انتاج</v>
      </c>
      <c r="I67" s="33">
        <f>'حضور وانصراف'!AU72</f>
        <v>1400</v>
      </c>
      <c r="J67" s="33"/>
      <c r="K67" s="33"/>
      <c r="L67" s="33"/>
      <c r="M67" s="33">
        <f>'حضور وانصراف'!AV72</f>
        <v>0</v>
      </c>
      <c r="N67" s="33">
        <f t="shared" si="0"/>
        <v>1400</v>
      </c>
      <c r="O67" s="34">
        <f t="shared" si="1"/>
        <v>46.666666666666664</v>
      </c>
      <c r="P67" s="35">
        <f>'البيان النهائى '!E69</f>
        <v>8</v>
      </c>
      <c r="Q67" s="61">
        <f>'البيان النهائى '!R69</f>
        <v>1.3333333333333333</v>
      </c>
      <c r="R67" s="36">
        <f>'البيان النهائى '!U69+'البيان النهائى '!AA69</f>
        <v>0</v>
      </c>
      <c r="S67" s="94">
        <f t="shared" si="2"/>
        <v>9.3333333333333339</v>
      </c>
      <c r="T67" s="36">
        <f t="shared" si="3"/>
        <v>435.55555555555554</v>
      </c>
      <c r="U67" s="35"/>
      <c r="V67" s="35"/>
      <c r="W67" s="35"/>
      <c r="X67" s="35"/>
      <c r="Y67" s="36">
        <f t="shared" si="4"/>
        <v>0</v>
      </c>
      <c r="Z67" s="96">
        <f>'البيان النهائى '!Y69</f>
        <v>-18.666666666666664</v>
      </c>
      <c r="AA67" s="38">
        <f>'البيان النهائى '!Z69</f>
        <v>0</v>
      </c>
      <c r="AB67" s="37">
        <f>'البيان النهائى '!X69</f>
        <v>0</v>
      </c>
      <c r="AC67" s="38"/>
      <c r="AD67" s="39">
        <f t="shared" si="5"/>
        <v>0</v>
      </c>
      <c r="AE67" s="38"/>
      <c r="AF67" s="38"/>
      <c r="AG67" s="38">
        <f>'البيان النهائى '!AC69</f>
        <v>0</v>
      </c>
      <c r="AH67" s="38">
        <f>'البيان النهائى '!AB69*2.5</f>
        <v>0</v>
      </c>
      <c r="AI67" s="38"/>
      <c r="AJ67" s="38">
        <f>'البيان النهائى '!AF69</f>
        <v>0</v>
      </c>
      <c r="AK67" s="37">
        <f t="shared" si="6"/>
        <v>0</v>
      </c>
      <c r="AL67" s="40">
        <f t="shared" si="7"/>
        <v>435.55555555555554</v>
      </c>
      <c r="AM67" s="40">
        <f t="shared" si="8"/>
        <v>0</v>
      </c>
      <c r="AN67" s="79">
        <f t="shared" si="9"/>
        <v>435.55555555555554</v>
      </c>
      <c r="AO67" s="47"/>
      <c r="AP67" s="63">
        <f>'حضور وانصراف'!AT72*O67</f>
        <v>0</v>
      </c>
      <c r="AQ67" s="46">
        <f>'حضور وانصراف'!AY72</f>
        <v>0</v>
      </c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</row>
    <row r="68" spans="2:95" ht="24" thickBot="1" x14ac:dyDescent="0.25">
      <c r="B68" s="31">
        <f>'البيان النهائى '!A70</f>
        <v>58</v>
      </c>
      <c r="C68" s="31" t="str">
        <f>'البيان النهائى '!B70</f>
        <v>الراتب متوقف</v>
      </c>
      <c r="D68" s="31" t="str">
        <f>'حضور وانصراف'!F73</f>
        <v>مروان ياسر احمد ماهر</v>
      </c>
      <c r="E68" s="31" t="s">
        <v>86</v>
      </c>
      <c r="F68" s="31"/>
      <c r="G68" s="32"/>
      <c r="H68" s="31" t="str">
        <f>'حضور وانصراف'!G73</f>
        <v>عامل انتاج</v>
      </c>
      <c r="I68" s="33">
        <f>'حضور وانصراف'!AU73</f>
        <v>1400</v>
      </c>
      <c r="J68" s="33"/>
      <c r="K68" s="33"/>
      <c r="L68" s="33"/>
      <c r="M68" s="33">
        <f>'حضور وانصراف'!AV73</f>
        <v>0</v>
      </c>
      <c r="N68" s="33">
        <f t="shared" si="0"/>
        <v>1400</v>
      </c>
      <c r="O68" s="34">
        <f t="shared" si="1"/>
        <v>46.666666666666664</v>
      </c>
      <c r="P68" s="35">
        <f>'البيان النهائى '!E70</f>
        <v>5</v>
      </c>
      <c r="Q68" s="61">
        <f>'البيان النهائى '!R70</f>
        <v>0.83333333333333337</v>
      </c>
      <c r="R68" s="36">
        <f>'البيان النهائى '!U70+'البيان النهائى '!AA70</f>
        <v>0</v>
      </c>
      <c r="S68" s="94">
        <f t="shared" si="2"/>
        <v>5.833333333333333</v>
      </c>
      <c r="T68" s="36">
        <f t="shared" si="3"/>
        <v>272.22222222222217</v>
      </c>
      <c r="U68" s="35"/>
      <c r="V68" s="35"/>
      <c r="W68" s="35"/>
      <c r="X68" s="35"/>
      <c r="Y68" s="36">
        <f t="shared" si="4"/>
        <v>0</v>
      </c>
      <c r="Z68" s="96">
        <f>'البيان النهائى '!Y70</f>
        <v>-22.166666666666668</v>
      </c>
      <c r="AA68" s="38">
        <f>'البيان النهائى '!Z70</f>
        <v>0</v>
      </c>
      <c r="AB68" s="37">
        <f>'البيان النهائى '!X70</f>
        <v>0.875</v>
      </c>
      <c r="AC68" s="38"/>
      <c r="AD68" s="39">
        <f t="shared" si="5"/>
        <v>40.833333333333329</v>
      </c>
      <c r="AE68" s="38"/>
      <c r="AF68" s="38"/>
      <c r="AG68" s="38">
        <f>'البيان النهائى '!AC70</f>
        <v>0</v>
      </c>
      <c r="AH68" s="38">
        <f>'البيان النهائى '!AB70*2.5</f>
        <v>0</v>
      </c>
      <c r="AI68" s="38"/>
      <c r="AJ68" s="38">
        <f>'البيان النهائى '!AF70</f>
        <v>0</v>
      </c>
      <c r="AK68" s="37">
        <f t="shared" si="6"/>
        <v>0</v>
      </c>
      <c r="AL68" s="40">
        <f t="shared" si="7"/>
        <v>272.22222222222217</v>
      </c>
      <c r="AM68" s="40">
        <f t="shared" si="8"/>
        <v>40.833333333333329</v>
      </c>
      <c r="AN68" s="79">
        <f t="shared" si="9"/>
        <v>231.38888888888886</v>
      </c>
      <c r="AO68" s="47"/>
      <c r="AP68" s="63">
        <f>'حضور وانصراف'!AT73*O68</f>
        <v>0</v>
      </c>
      <c r="AQ68" s="46">
        <f>'حضور وانصراف'!AY73</f>
        <v>0</v>
      </c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</row>
    <row r="69" spans="2:95" ht="24" thickBot="1" x14ac:dyDescent="0.25">
      <c r="B69" s="31">
        <f>'البيان النهائى '!A71</f>
        <v>59</v>
      </c>
      <c r="C69" s="31">
        <f>'البيان النهائى '!B71</f>
        <v>518</v>
      </c>
      <c r="D69" s="31" t="str">
        <f>'حضور وانصراف'!F74</f>
        <v>محمد صابر شهدى ابراهيم محمد</v>
      </c>
      <c r="E69" s="31" t="s">
        <v>86</v>
      </c>
      <c r="F69" s="31"/>
      <c r="G69" s="32"/>
      <c r="H69" s="31" t="str">
        <f>'حضور وانصراف'!G74</f>
        <v>عامل انتاج</v>
      </c>
      <c r="I69" s="33">
        <f>'حضور وانصراف'!AU74</f>
        <v>1400</v>
      </c>
      <c r="J69" s="33"/>
      <c r="K69" s="33"/>
      <c r="L69" s="33"/>
      <c r="M69" s="33">
        <f>'حضور وانصراف'!AV74</f>
        <v>0</v>
      </c>
      <c r="N69" s="33">
        <f t="shared" si="0"/>
        <v>1400</v>
      </c>
      <c r="O69" s="34">
        <f t="shared" si="1"/>
        <v>46.666666666666664</v>
      </c>
      <c r="P69" s="35">
        <f>'البيان النهائى '!E71</f>
        <v>6</v>
      </c>
      <c r="Q69" s="61">
        <f>'البيان النهائى '!R71</f>
        <v>1</v>
      </c>
      <c r="R69" s="36">
        <f>'البيان النهائى '!U71+'البيان النهائى '!AA71</f>
        <v>0</v>
      </c>
      <c r="S69" s="94">
        <f t="shared" si="2"/>
        <v>7</v>
      </c>
      <c r="T69" s="36">
        <f t="shared" si="3"/>
        <v>326.66666666666669</v>
      </c>
      <c r="U69" s="35"/>
      <c r="V69" s="35"/>
      <c r="W69" s="35"/>
      <c r="X69" s="35"/>
      <c r="Y69" s="36">
        <f t="shared" si="4"/>
        <v>0</v>
      </c>
      <c r="Z69" s="96">
        <f>'البيان النهائى '!Y71</f>
        <v>-21</v>
      </c>
      <c r="AA69" s="38">
        <f>'البيان النهائى '!Z71</f>
        <v>0</v>
      </c>
      <c r="AB69" s="37">
        <f>'البيان النهائى '!X71</f>
        <v>0</v>
      </c>
      <c r="AC69" s="38"/>
      <c r="AD69" s="39">
        <f t="shared" si="5"/>
        <v>0</v>
      </c>
      <c r="AE69" s="38"/>
      <c r="AF69" s="38"/>
      <c r="AG69" s="38">
        <f>'البيان النهائى '!AC71</f>
        <v>0</v>
      </c>
      <c r="AH69" s="38">
        <f>'البيان النهائى '!AB71*2.5</f>
        <v>0</v>
      </c>
      <c r="AI69" s="38"/>
      <c r="AJ69" s="38">
        <f>'البيان النهائى '!AF71</f>
        <v>0</v>
      </c>
      <c r="AK69" s="37">
        <f t="shared" si="6"/>
        <v>0</v>
      </c>
      <c r="AL69" s="40">
        <f t="shared" si="7"/>
        <v>326.66666666666669</v>
      </c>
      <c r="AM69" s="40">
        <f t="shared" si="8"/>
        <v>0</v>
      </c>
      <c r="AN69" s="79">
        <f t="shared" si="9"/>
        <v>326.66666666666669</v>
      </c>
      <c r="AO69" s="47"/>
      <c r="AP69" s="63">
        <f>'حضور وانصراف'!AT74*O69</f>
        <v>0</v>
      </c>
      <c r="AQ69" s="46">
        <f>'حضور وانصراف'!AY74</f>
        <v>0</v>
      </c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</row>
    <row r="70" spans="2:95" ht="24" thickBot="1" x14ac:dyDescent="0.25">
      <c r="B70" s="31">
        <f>'البيان النهائى '!A72</f>
        <v>60</v>
      </c>
      <c r="C70" s="31">
        <f>'البيان النهائى '!B72</f>
        <v>202</v>
      </c>
      <c r="D70" s="31" t="str">
        <f>'حضور وانصراف'!F75</f>
        <v>محمد سعيد سليمان محمود محمد</v>
      </c>
      <c r="E70" s="31" t="s">
        <v>86</v>
      </c>
      <c r="F70" s="31"/>
      <c r="G70" s="32"/>
      <c r="H70" s="31" t="str">
        <f>'حضور وانصراف'!G75</f>
        <v>عامل انتاج</v>
      </c>
      <c r="I70" s="33">
        <f>'حضور وانصراف'!AU75</f>
        <v>1400</v>
      </c>
      <c r="J70" s="33"/>
      <c r="K70" s="33"/>
      <c r="L70" s="33"/>
      <c r="M70" s="33">
        <f>'حضور وانصراف'!AV75</f>
        <v>0</v>
      </c>
      <c r="N70" s="33">
        <f t="shared" si="0"/>
        <v>1400</v>
      </c>
      <c r="O70" s="34">
        <f t="shared" si="1"/>
        <v>46.666666666666664</v>
      </c>
      <c r="P70" s="35">
        <f>'البيان النهائى '!E72</f>
        <v>5</v>
      </c>
      <c r="Q70" s="61">
        <f>'البيان النهائى '!R72</f>
        <v>0.83333333333333337</v>
      </c>
      <c r="R70" s="36">
        <f>'البيان النهائى '!U72+'البيان النهائى '!AA72</f>
        <v>0</v>
      </c>
      <c r="S70" s="94">
        <f t="shared" si="2"/>
        <v>5.833333333333333</v>
      </c>
      <c r="T70" s="36">
        <f t="shared" si="3"/>
        <v>272.22222222222217</v>
      </c>
      <c r="U70" s="35"/>
      <c r="V70" s="35"/>
      <c r="W70" s="35"/>
      <c r="X70" s="35"/>
      <c r="Y70" s="36">
        <f t="shared" si="4"/>
        <v>0</v>
      </c>
      <c r="Z70" s="96">
        <f>'البيان النهائى '!Y72</f>
        <v>-22.166666666666668</v>
      </c>
      <c r="AA70" s="38">
        <f>'البيان النهائى '!Z72</f>
        <v>0</v>
      </c>
      <c r="AB70" s="37">
        <f>'البيان النهائى '!X72</f>
        <v>0</v>
      </c>
      <c r="AC70" s="38"/>
      <c r="AD70" s="39">
        <f t="shared" si="5"/>
        <v>0</v>
      </c>
      <c r="AE70" s="38"/>
      <c r="AF70" s="38"/>
      <c r="AG70" s="38">
        <f>'البيان النهائى '!AC72</f>
        <v>0</v>
      </c>
      <c r="AH70" s="38">
        <f>'البيان النهائى '!AB72*2.5</f>
        <v>0</v>
      </c>
      <c r="AI70" s="38"/>
      <c r="AJ70" s="38">
        <f>'البيان النهائى '!AF72</f>
        <v>0</v>
      </c>
      <c r="AK70" s="37">
        <f t="shared" si="6"/>
        <v>0</v>
      </c>
      <c r="AL70" s="40">
        <f t="shared" si="7"/>
        <v>272.22222222222217</v>
      </c>
      <c r="AM70" s="40">
        <f t="shared" si="8"/>
        <v>0</v>
      </c>
      <c r="AN70" s="79">
        <f t="shared" si="9"/>
        <v>272.22222222222217</v>
      </c>
      <c r="AO70" s="47"/>
      <c r="AP70" s="63">
        <f>'حضور وانصراف'!AT75*O70</f>
        <v>0</v>
      </c>
      <c r="AQ70" s="46">
        <f>'حضور وانصراف'!AY75</f>
        <v>0</v>
      </c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</row>
    <row r="71" spans="2:95" ht="24" thickBot="1" x14ac:dyDescent="0.25">
      <c r="B71" s="31">
        <f>'البيان النهائى '!A73</f>
        <v>61</v>
      </c>
      <c r="C71" s="31" t="str">
        <f>'البيان النهائى '!B73</f>
        <v>تصفية</v>
      </c>
      <c r="D71" s="31" t="str">
        <f>'حضور وانصراف'!F76</f>
        <v>سلامه ابراهيم عدلى حسين</v>
      </c>
      <c r="E71" s="31" t="s">
        <v>86</v>
      </c>
      <c r="F71" s="31"/>
      <c r="G71" s="32"/>
      <c r="H71" s="31" t="str">
        <f>'حضور وانصراف'!G76</f>
        <v>عامل انتاج</v>
      </c>
      <c r="I71" s="33">
        <f>'حضور وانصراف'!AU76</f>
        <v>1400</v>
      </c>
      <c r="J71" s="33"/>
      <c r="K71" s="33"/>
      <c r="L71" s="33"/>
      <c r="M71" s="33">
        <f>'حضور وانصراف'!AV76</f>
        <v>0</v>
      </c>
      <c r="N71" s="33">
        <f t="shared" si="0"/>
        <v>1400</v>
      </c>
      <c r="O71" s="34">
        <f t="shared" si="1"/>
        <v>46.666666666666664</v>
      </c>
      <c r="P71" s="35">
        <f>'البيان النهائى '!E73</f>
        <v>1</v>
      </c>
      <c r="Q71" s="61">
        <f>'البيان النهائى '!R73</f>
        <v>0.16666666666666666</v>
      </c>
      <c r="R71" s="36">
        <f>'البيان النهائى '!U73+'البيان النهائى '!AA73</f>
        <v>0</v>
      </c>
      <c r="S71" s="94">
        <f t="shared" si="2"/>
        <v>1.1666666666666667</v>
      </c>
      <c r="T71" s="36">
        <f t="shared" si="3"/>
        <v>54.444444444444443</v>
      </c>
      <c r="U71" s="35"/>
      <c r="V71" s="35"/>
      <c r="W71" s="35"/>
      <c r="X71" s="35"/>
      <c r="Y71" s="36">
        <f t="shared" si="4"/>
        <v>0</v>
      </c>
      <c r="Z71" s="96">
        <f>'البيان النهائى '!Y73</f>
        <v>-26.833333333333332</v>
      </c>
      <c r="AA71" s="38">
        <f>'البيان النهائى '!Z73</f>
        <v>0</v>
      </c>
      <c r="AB71" s="37">
        <f>'البيان النهائى '!X73</f>
        <v>0</v>
      </c>
      <c r="AC71" s="38"/>
      <c r="AD71" s="39">
        <f t="shared" si="5"/>
        <v>0</v>
      </c>
      <c r="AE71" s="38"/>
      <c r="AF71" s="38"/>
      <c r="AG71" s="38">
        <f>'البيان النهائى '!AC73</f>
        <v>0</v>
      </c>
      <c r="AH71" s="38">
        <f>'البيان النهائى '!AB73*2.5</f>
        <v>0</v>
      </c>
      <c r="AI71" s="38"/>
      <c r="AJ71" s="38">
        <f>'البيان النهائى '!AF73</f>
        <v>0</v>
      </c>
      <c r="AK71" s="37">
        <f t="shared" si="6"/>
        <v>0</v>
      </c>
      <c r="AL71" s="40">
        <f t="shared" si="7"/>
        <v>54.444444444444443</v>
      </c>
      <c r="AM71" s="40">
        <f t="shared" si="8"/>
        <v>0</v>
      </c>
      <c r="AN71" s="79">
        <f t="shared" si="9"/>
        <v>54.444444444444443</v>
      </c>
      <c r="AO71" s="47"/>
      <c r="AP71" s="63">
        <f>'حضور وانصراف'!AT76*O71</f>
        <v>0</v>
      </c>
      <c r="AQ71" s="46">
        <f>'حضور وانصراف'!AY76</f>
        <v>0</v>
      </c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</row>
    <row r="72" spans="2:95" ht="24" thickBot="1" x14ac:dyDescent="0.25">
      <c r="B72" s="31">
        <f>'البيان النهائى '!A74</f>
        <v>62</v>
      </c>
      <c r="C72" s="31">
        <f>'البيان النهائى '!B74</f>
        <v>551</v>
      </c>
      <c r="D72" s="31" t="str">
        <f>'حضور وانصراف'!F77</f>
        <v>عبدالله محمود عبدالسلام هيبه طنطاوى</v>
      </c>
      <c r="E72" s="31" t="s">
        <v>86</v>
      </c>
      <c r="F72" s="31"/>
      <c r="G72" s="32"/>
      <c r="H72" s="31" t="str">
        <f>'حضور وانصراف'!G77</f>
        <v>عامل انتاج</v>
      </c>
      <c r="I72" s="33">
        <f>'حضور وانصراف'!AU77</f>
        <v>1400</v>
      </c>
      <c r="J72" s="33"/>
      <c r="K72" s="33"/>
      <c r="L72" s="33"/>
      <c r="M72" s="33">
        <f>'حضور وانصراف'!AV77</f>
        <v>0</v>
      </c>
      <c r="N72" s="33">
        <f t="shared" si="0"/>
        <v>1400</v>
      </c>
      <c r="O72" s="34">
        <f t="shared" si="1"/>
        <v>46.666666666666664</v>
      </c>
      <c r="P72" s="35">
        <f>'البيان النهائى '!E74</f>
        <v>10</v>
      </c>
      <c r="Q72" s="61">
        <f>'البيان النهائى '!R74</f>
        <v>1.6666666666666667</v>
      </c>
      <c r="R72" s="36">
        <f>'البيان النهائى '!U74+'البيان النهائى '!AA74</f>
        <v>0</v>
      </c>
      <c r="S72" s="94">
        <f t="shared" si="2"/>
        <v>11.666666666666666</v>
      </c>
      <c r="T72" s="36">
        <f t="shared" si="3"/>
        <v>544.44444444444434</v>
      </c>
      <c r="U72" s="35"/>
      <c r="V72" s="35"/>
      <c r="W72" s="35"/>
      <c r="X72" s="35"/>
      <c r="Y72" s="36">
        <f t="shared" si="4"/>
        <v>0</v>
      </c>
      <c r="Z72" s="96">
        <f>'البيان النهائى '!Y74</f>
        <v>-16.333333333333336</v>
      </c>
      <c r="AA72" s="38">
        <f>'البيان النهائى '!Z74</f>
        <v>0</v>
      </c>
      <c r="AB72" s="37">
        <f>'البيان النهائى '!X74</f>
        <v>0</v>
      </c>
      <c r="AC72" s="38"/>
      <c r="AD72" s="39">
        <f t="shared" si="5"/>
        <v>0</v>
      </c>
      <c r="AE72" s="38"/>
      <c r="AF72" s="38"/>
      <c r="AG72" s="38">
        <f>'البيان النهائى '!AC74</f>
        <v>0</v>
      </c>
      <c r="AH72" s="38">
        <f>'البيان النهائى '!AB74*2.5</f>
        <v>0</v>
      </c>
      <c r="AI72" s="38"/>
      <c r="AJ72" s="38">
        <f>'البيان النهائى '!AF74</f>
        <v>0</v>
      </c>
      <c r="AK72" s="37">
        <f t="shared" si="6"/>
        <v>0</v>
      </c>
      <c r="AL72" s="40">
        <f t="shared" si="7"/>
        <v>544.44444444444434</v>
      </c>
      <c r="AM72" s="40">
        <f t="shared" si="8"/>
        <v>0</v>
      </c>
      <c r="AN72" s="79">
        <f t="shared" si="9"/>
        <v>544.44444444444434</v>
      </c>
      <c r="AO72" s="47"/>
      <c r="AP72" s="63">
        <f>'حضور وانصراف'!AT77*O72</f>
        <v>0</v>
      </c>
      <c r="AQ72" s="46">
        <f>'حضور وانصراف'!AY77</f>
        <v>0</v>
      </c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</row>
    <row r="73" spans="2:95" ht="24" thickBot="1" x14ac:dyDescent="0.25">
      <c r="B73" s="31">
        <f>'البيان النهائى '!A75</f>
        <v>63</v>
      </c>
      <c r="C73" s="31">
        <f>'البيان النهائى '!B75</f>
        <v>559</v>
      </c>
      <c r="D73" s="31" t="str">
        <f>'حضور وانصراف'!F78</f>
        <v>محمود احمد محمد احمد صالح</v>
      </c>
      <c r="E73" s="31" t="s">
        <v>86</v>
      </c>
      <c r="F73" s="31"/>
      <c r="G73" s="32"/>
      <c r="H73" s="31" t="str">
        <f>'حضور وانصراف'!G78</f>
        <v>عامل انتاج</v>
      </c>
      <c r="I73" s="33">
        <f>'حضور وانصراف'!AU78</f>
        <v>1400</v>
      </c>
      <c r="J73" s="33"/>
      <c r="K73" s="33"/>
      <c r="L73" s="33"/>
      <c r="M73" s="33">
        <f>'حضور وانصراف'!AV78</f>
        <v>0</v>
      </c>
      <c r="N73" s="33">
        <f t="shared" si="0"/>
        <v>1400</v>
      </c>
      <c r="O73" s="34">
        <f t="shared" si="1"/>
        <v>46.666666666666664</v>
      </c>
      <c r="P73" s="35">
        <f>'البيان النهائى '!E75</f>
        <v>10</v>
      </c>
      <c r="Q73" s="61">
        <f>'البيان النهائى '!R75</f>
        <v>1.6666666666666667</v>
      </c>
      <c r="R73" s="36">
        <f>'البيان النهائى '!U75+'البيان النهائى '!AA75</f>
        <v>0</v>
      </c>
      <c r="S73" s="94">
        <f t="shared" si="2"/>
        <v>11.666666666666666</v>
      </c>
      <c r="T73" s="36">
        <f t="shared" si="3"/>
        <v>544.44444444444434</v>
      </c>
      <c r="U73" s="35"/>
      <c r="V73" s="35"/>
      <c r="W73" s="35"/>
      <c r="X73" s="35"/>
      <c r="Y73" s="36">
        <f t="shared" si="4"/>
        <v>0</v>
      </c>
      <c r="Z73" s="96">
        <f>'البيان النهائى '!Y75</f>
        <v>-16.333333333333336</v>
      </c>
      <c r="AA73" s="38">
        <f>'البيان النهائى '!Z75</f>
        <v>0</v>
      </c>
      <c r="AB73" s="37">
        <f>'البيان النهائى '!X75</f>
        <v>0.5</v>
      </c>
      <c r="AC73" s="38"/>
      <c r="AD73" s="39">
        <f t="shared" si="5"/>
        <v>23.333333333333332</v>
      </c>
      <c r="AE73" s="38"/>
      <c r="AF73" s="38"/>
      <c r="AG73" s="38">
        <f>'البيان النهائى '!AC75</f>
        <v>0</v>
      </c>
      <c r="AH73" s="38">
        <f>'البيان النهائى '!AB75*2.5</f>
        <v>0</v>
      </c>
      <c r="AI73" s="38"/>
      <c r="AJ73" s="38">
        <f>'البيان النهائى '!AF75</f>
        <v>0</v>
      </c>
      <c r="AK73" s="37">
        <f t="shared" si="6"/>
        <v>0</v>
      </c>
      <c r="AL73" s="40">
        <f t="shared" si="7"/>
        <v>544.44444444444434</v>
      </c>
      <c r="AM73" s="40">
        <f t="shared" si="8"/>
        <v>23.333333333333332</v>
      </c>
      <c r="AN73" s="79">
        <f t="shared" si="9"/>
        <v>521.11111111111097</v>
      </c>
      <c r="AO73" s="47"/>
      <c r="AP73" s="63">
        <f>'حضور وانصراف'!AT78*O73</f>
        <v>0</v>
      </c>
      <c r="AQ73" s="46">
        <f>'حضور وانصراف'!AY78</f>
        <v>0</v>
      </c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</row>
    <row r="74" spans="2:95" ht="24" thickBot="1" x14ac:dyDescent="0.25">
      <c r="B74" s="31">
        <f>'البيان النهائى '!A76</f>
        <v>64</v>
      </c>
      <c r="C74" s="31">
        <f>'البيان النهائى '!B76</f>
        <v>580</v>
      </c>
      <c r="D74" s="31" t="str">
        <f>'حضور وانصراف'!F79</f>
        <v>وليد نصر مجاهد عتابى محسن</v>
      </c>
      <c r="E74" s="31" t="s">
        <v>86</v>
      </c>
      <c r="F74" s="31"/>
      <c r="G74" s="32"/>
      <c r="H74" s="31" t="str">
        <f>'حضور وانصراف'!G79</f>
        <v>عامل انتاج</v>
      </c>
      <c r="I74" s="33">
        <f>'حضور وانصراف'!AU79</f>
        <v>1400</v>
      </c>
      <c r="J74" s="33"/>
      <c r="K74" s="33"/>
      <c r="L74" s="33"/>
      <c r="M74" s="33">
        <f>'حضور وانصراف'!AV79</f>
        <v>0</v>
      </c>
      <c r="N74" s="33">
        <f t="shared" si="0"/>
        <v>1400</v>
      </c>
      <c r="O74" s="34">
        <f t="shared" si="1"/>
        <v>46.666666666666664</v>
      </c>
      <c r="P74" s="35">
        <f>'البيان النهائى '!E76</f>
        <v>4</v>
      </c>
      <c r="Q74" s="61">
        <f>'البيان النهائى '!R76</f>
        <v>0.66666666666666663</v>
      </c>
      <c r="R74" s="36">
        <f>'البيان النهائى '!U76+'البيان النهائى '!AA76</f>
        <v>0</v>
      </c>
      <c r="S74" s="94">
        <f t="shared" si="2"/>
        <v>4.666666666666667</v>
      </c>
      <c r="T74" s="36">
        <f t="shared" si="3"/>
        <v>217.77777777777777</v>
      </c>
      <c r="U74" s="35"/>
      <c r="V74" s="35"/>
      <c r="W74" s="35"/>
      <c r="X74" s="35"/>
      <c r="Y74" s="36">
        <f t="shared" si="4"/>
        <v>0</v>
      </c>
      <c r="Z74" s="96">
        <f>'البيان النهائى '!Y76</f>
        <v>-23.333333333333332</v>
      </c>
      <c r="AA74" s="38">
        <f>'البيان النهائى '!Z76</f>
        <v>0</v>
      </c>
      <c r="AB74" s="37">
        <f>'البيان النهائى '!X76</f>
        <v>0</v>
      </c>
      <c r="AC74" s="38"/>
      <c r="AD74" s="39">
        <f t="shared" si="5"/>
        <v>0</v>
      </c>
      <c r="AE74" s="38"/>
      <c r="AF74" s="38"/>
      <c r="AG74" s="38">
        <f>'البيان النهائى '!AC76</f>
        <v>0</v>
      </c>
      <c r="AH74" s="38">
        <f>'البيان النهائى '!AB76*2.5</f>
        <v>0</v>
      </c>
      <c r="AI74" s="38"/>
      <c r="AJ74" s="38">
        <f>'البيان النهائى '!AF76</f>
        <v>0</v>
      </c>
      <c r="AK74" s="37">
        <f t="shared" si="6"/>
        <v>0</v>
      </c>
      <c r="AL74" s="40">
        <f t="shared" si="7"/>
        <v>217.77777777777777</v>
      </c>
      <c r="AM74" s="40">
        <f t="shared" si="8"/>
        <v>0</v>
      </c>
      <c r="AN74" s="79">
        <f t="shared" si="9"/>
        <v>217.77777777777777</v>
      </c>
      <c r="AO74" s="47"/>
      <c r="AP74" s="63">
        <f>'حضور وانصراف'!AT79*O74</f>
        <v>0</v>
      </c>
      <c r="AQ74" s="46">
        <f>'حضور وانصراف'!AY79</f>
        <v>0</v>
      </c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</row>
    <row r="75" spans="2:95" ht="24" thickBot="1" x14ac:dyDescent="0.25">
      <c r="B75" s="31">
        <f>'البيان النهائى '!A77</f>
        <v>65</v>
      </c>
      <c r="C75" s="31">
        <f>'البيان النهائى '!B77</f>
        <v>568</v>
      </c>
      <c r="D75" s="31" t="str">
        <f>'حضور وانصراف'!F80</f>
        <v>علاءالدين احمد عبدالله عبدالمؤمن</v>
      </c>
      <c r="E75" s="31" t="s">
        <v>86</v>
      </c>
      <c r="F75" s="31"/>
      <c r="G75" s="32"/>
      <c r="H75" s="31" t="str">
        <f>'حضور وانصراف'!G80</f>
        <v>عامل انتاج</v>
      </c>
      <c r="I75" s="33">
        <f>'حضور وانصراف'!AU80</f>
        <v>1400</v>
      </c>
      <c r="J75" s="33"/>
      <c r="K75" s="33"/>
      <c r="L75" s="33"/>
      <c r="M75" s="33">
        <f>'حضور وانصراف'!AV80</f>
        <v>0</v>
      </c>
      <c r="N75" s="33">
        <f t="shared" si="0"/>
        <v>1400</v>
      </c>
      <c r="O75" s="34">
        <f t="shared" si="1"/>
        <v>46.666666666666664</v>
      </c>
      <c r="P75" s="35">
        <f>'البيان النهائى '!E77</f>
        <v>9</v>
      </c>
      <c r="Q75" s="61">
        <f>'البيان النهائى '!R77</f>
        <v>1.5</v>
      </c>
      <c r="R75" s="36">
        <f>'البيان النهائى '!U77+'البيان النهائى '!AA77</f>
        <v>0</v>
      </c>
      <c r="S75" s="94">
        <f t="shared" si="2"/>
        <v>10.5</v>
      </c>
      <c r="T75" s="36">
        <f t="shared" si="3"/>
        <v>490</v>
      </c>
      <c r="U75" s="35"/>
      <c r="V75" s="35"/>
      <c r="W75" s="35"/>
      <c r="X75" s="35"/>
      <c r="Y75" s="36">
        <f t="shared" si="4"/>
        <v>0</v>
      </c>
      <c r="Z75" s="96">
        <f>'البيان النهائى '!Y77</f>
        <v>-17.5</v>
      </c>
      <c r="AA75" s="38">
        <f>'البيان النهائى '!Z77</f>
        <v>0</v>
      </c>
      <c r="AB75" s="37">
        <f>'البيان النهائى '!X77</f>
        <v>0</v>
      </c>
      <c r="AC75" s="38"/>
      <c r="AD75" s="39">
        <f t="shared" si="5"/>
        <v>0</v>
      </c>
      <c r="AE75" s="38"/>
      <c r="AF75" s="38"/>
      <c r="AG75" s="38">
        <f>'البيان النهائى '!AC77</f>
        <v>0</v>
      </c>
      <c r="AH75" s="38">
        <f>'البيان النهائى '!AB77*2.5</f>
        <v>0</v>
      </c>
      <c r="AI75" s="38"/>
      <c r="AJ75" s="38">
        <f>'البيان النهائى '!AF77</f>
        <v>0</v>
      </c>
      <c r="AK75" s="37">
        <f t="shared" si="6"/>
        <v>0</v>
      </c>
      <c r="AL75" s="40">
        <f t="shared" si="7"/>
        <v>490</v>
      </c>
      <c r="AM75" s="40">
        <f t="shared" si="8"/>
        <v>0</v>
      </c>
      <c r="AN75" s="79">
        <f t="shared" si="9"/>
        <v>490</v>
      </c>
      <c r="AO75" s="47"/>
      <c r="AP75" s="63">
        <f>'حضور وانصراف'!AT80*O75</f>
        <v>0</v>
      </c>
      <c r="AQ75" s="46">
        <f>'حضور وانصراف'!AY80</f>
        <v>0</v>
      </c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</row>
    <row r="76" spans="2:95" ht="24" thickBot="1" x14ac:dyDescent="0.25">
      <c r="B76" s="31">
        <f>'البيان النهائى '!A78</f>
        <v>66</v>
      </c>
      <c r="C76" s="31">
        <f>'البيان النهائى '!B78</f>
        <v>565</v>
      </c>
      <c r="D76" s="31" t="str">
        <f>'حضور وانصراف'!F81</f>
        <v>محمد احمد عبدالله عبدالمؤمن</v>
      </c>
      <c r="E76" s="31" t="s">
        <v>86</v>
      </c>
      <c r="F76" s="31"/>
      <c r="G76" s="32"/>
      <c r="H76" s="31" t="str">
        <f>'حضور وانصراف'!G81</f>
        <v>عامل انتاج</v>
      </c>
      <c r="I76" s="33">
        <f>'حضور وانصراف'!AU81</f>
        <v>1400</v>
      </c>
      <c r="J76" s="33"/>
      <c r="K76" s="33"/>
      <c r="L76" s="33"/>
      <c r="M76" s="33">
        <f>'حضور وانصراف'!AV81</f>
        <v>0</v>
      </c>
      <c r="N76" s="33">
        <f t="shared" ref="N76:N139" si="10">M76+I76</f>
        <v>1400</v>
      </c>
      <c r="O76" s="34">
        <f t="shared" ref="O76:O139" si="11">N76/30</f>
        <v>46.666666666666664</v>
      </c>
      <c r="P76" s="35">
        <f>'البيان النهائى '!E78</f>
        <v>6</v>
      </c>
      <c r="Q76" s="61">
        <f>'البيان النهائى '!R78</f>
        <v>1</v>
      </c>
      <c r="R76" s="36">
        <f>'البيان النهائى '!U78+'البيان النهائى '!AA78</f>
        <v>0</v>
      </c>
      <c r="S76" s="94">
        <f t="shared" ref="S76:S139" si="12">P76+Q76+R76</f>
        <v>7</v>
      </c>
      <c r="T76" s="36">
        <f t="shared" ref="T76:T139" si="13">+R76*O76+Q76*O76+P76*O76</f>
        <v>326.66666666666669</v>
      </c>
      <c r="U76" s="35"/>
      <c r="V76" s="35"/>
      <c r="W76" s="35"/>
      <c r="X76" s="35"/>
      <c r="Y76" s="36">
        <f t="shared" ref="Y76:Y139" si="14">X76+W76+V76*O76+U76*O76</f>
        <v>0</v>
      </c>
      <c r="Z76" s="96">
        <f>'البيان النهائى '!Y78</f>
        <v>-21</v>
      </c>
      <c r="AA76" s="38">
        <f>'البيان النهائى '!Z78</f>
        <v>0</v>
      </c>
      <c r="AB76" s="37">
        <f>'البيان النهائى '!X78</f>
        <v>0.875</v>
      </c>
      <c r="AC76" s="38"/>
      <c r="AD76" s="39">
        <f t="shared" ref="AD76:AD139" si="15">AC76*O76+AB76*O76+AA76*O76</f>
        <v>40.833333333333329</v>
      </c>
      <c r="AE76" s="38"/>
      <c r="AF76" s="38"/>
      <c r="AG76" s="38">
        <f>'البيان النهائى '!AC78</f>
        <v>0</v>
      </c>
      <c r="AH76" s="38">
        <f>'البيان النهائى '!AB78*2.5</f>
        <v>0</v>
      </c>
      <c r="AI76" s="38"/>
      <c r="AJ76" s="38">
        <f>'البيان النهائى '!AF78</f>
        <v>0</v>
      </c>
      <c r="AK76" s="37">
        <f t="shared" ref="AK76:AK139" si="16">AJ76+AI76+AH76+AG76+AF76+AE76</f>
        <v>0</v>
      </c>
      <c r="AL76" s="40">
        <f t="shared" ref="AL76:AL139" si="17">Y76+T76</f>
        <v>326.66666666666669</v>
      </c>
      <c r="AM76" s="40">
        <f t="shared" ref="AM76:AM139" si="18">AK76+AD76</f>
        <v>40.833333333333329</v>
      </c>
      <c r="AN76" s="79">
        <f t="shared" ref="AN76:AN139" si="19">AL76-AM76+AP76</f>
        <v>285.83333333333337</v>
      </c>
      <c r="AO76" s="47"/>
      <c r="AP76" s="63">
        <f>'حضور وانصراف'!AT81*O76</f>
        <v>0</v>
      </c>
      <c r="AQ76" s="46">
        <f>'حضور وانصراف'!AY81</f>
        <v>0</v>
      </c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</row>
    <row r="77" spans="2:95" ht="24" thickBot="1" x14ac:dyDescent="0.25">
      <c r="B77" s="31">
        <f>'البيان النهائى '!A79</f>
        <v>67</v>
      </c>
      <c r="C77" s="31">
        <f>'البيان النهائى '!B79</f>
        <v>571</v>
      </c>
      <c r="D77" s="31" t="str">
        <f>'حضور وانصراف'!F82</f>
        <v>امين عبدالحميد امين عبدالحميد داود</v>
      </c>
      <c r="E77" s="31" t="s">
        <v>86</v>
      </c>
      <c r="F77" s="31"/>
      <c r="G77" s="32"/>
      <c r="H77" s="31" t="str">
        <f>'حضور وانصراف'!G82</f>
        <v>عامل انتاج</v>
      </c>
      <c r="I77" s="33">
        <f>'حضور وانصراف'!AU82</f>
        <v>1400</v>
      </c>
      <c r="J77" s="33"/>
      <c r="K77" s="33"/>
      <c r="L77" s="33"/>
      <c r="M77" s="33">
        <f>'حضور وانصراف'!AV82</f>
        <v>0</v>
      </c>
      <c r="N77" s="33">
        <f t="shared" si="10"/>
        <v>1400</v>
      </c>
      <c r="O77" s="34">
        <f t="shared" si="11"/>
        <v>46.666666666666664</v>
      </c>
      <c r="P77" s="35">
        <f>'البيان النهائى '!E79</f>
        <v>9</v>
      </c>
      <c r="Q77" s="61">
        <f>'البيان النهائى '!R79</f>
        <v>1.5</v>
      </c>
      <c r="R77" s="36">
        <f>'البيان النهائى '!U79+'البيان النهائى '!AA79</f>
        <v>0</v>
      </c>
      <c r="S77" s="94">
        <f t="shared" si="12"/>
        <v>10.5</v>
      </c>
      <c r="T77" s="36">
        <f t="shared" si="13"/>
        <v>490</v>
      </c>
      <c r="U77" s="35"/>
      <c r="V77" s="35"/>
      <c r="W77" s="35"/>
      <c r="X77" s="35"/>
      <c r="Y77" s="36">
        <f t="shared" si="14"/>
        <v>0</v>
      </c>
      <c r="Z77" s="96">
        <f>'البيان النهائى '!Y79</f>
        <v>-17.5</v>
      </c>
      <c r="AA77" s="38">
        <f>'البيان النهائى '!Z79</f>
        <v>0</v>
      </c>
      <c r="AB77" s="37">
        <f>'البيان النهائى '!X79</f>
        <v>0</v>
      </c>
      <c r="AC77" s="38"/>
      <c r="AD77" s="39">
        <f t="shared" si="15"/>
        <v>0</v>
      </c>
      <c r="AE77" s="38"/>
      <c r="AF77" s="38"/>
      <c r="AG77" s="38">
        <f>'البيان النهائى '!AC79</f>
        <v>0</v>
      </c>
      <c r="AH77" s="38">
        <f>'البيان النهائى '!AB79*2.5</f>
        <v>0</v>
      </c>
      <c r="AI77" s="38"/>
      <c r="AJ77" s="38">
        <f>'البيان النهائى '!AF79</f>
        <v>0</v>
      </c>
      <c r="AK77" s="37">
        <f t="shared" si="16"/>
        <v>0</v>
      </c>
      <c r="AL77" s="40">
        <f t="shared" si="17"/>
        <v>490</v>
      </c>
      <c r="AM77" s="40">
        <f t="shared" si="18"/>
        <v>0</v>
      </c>
      <c r="AN77" s="79">
        <f t="shared" si="19"/>
        <v>490</v>
      </c>
      <c r="AO77" s="47"/>
      <c r="AP77" s="63">
        <f>'حضور وانصراف'!AT82*O77</f>
        <v>0</v>
      </c>
      <c r="AQ77" s="46">
        <f>'حضور وانصراف'!AY82</f>
        <v>0</v>
      </c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</row>
    <row r="78" spans="2:95" ht="24" thickBot="1" x14ac:dyDescent="0.25">
      <c r="B78" s="31">
        <f>'البيان النهائى '!A80</f>
        <v>68</v>
      </c>
      <c r="C78" s="31">
        <f>'البيان النهائى '!B80</f>
        <v>552</v>
      </c>
      <c r="D78" s="31" t="str">
        <f>'حضور وانصراف'!F83</f>
        <v>احمد عبدالمنعم محمد السيد خليل</v>
      </c>
      <c r="E78" s="31" t="s">
        <v>86</v>
      </c>
      <c r="F78" s="31"/>
      <c r="G78" s="32"/>
      <c r="H78" s="31" t="str">
        <f>'حضور وانصراف'!G83</f>
        <v>عامل انتاج</v>
      </c>
      <c r="I78" s="33">
        <f>'حضور وانصراف'!AU83</f>
        <v>1400</v>
      </c>
      <c r="J78" s="33"/>
      <c r="K78" s="33"/>
      <c r="L78" s="33"/>
      <c r="M78" s="33">
        <f>'حضور وانصراف'!AV83</f>
        <v>0</v>
      </c>
      <c r="N78" s="33">
        <f t="shared" si="10"/>
        <v>1400</v>
      </c>
      <c r="O78" s="34">
        <f t="shared" si="11"/>
        <v>46.666666666666664</v>
      </c>
      <c r="P78" s="35">
        <f>'البيان النهائى '!E80</f>
        <v>2</v>
      </c>
      <c r="Q78" s="61">
        <f>'البيان النهائى '!R80</f>
        <v>0.33333333333333331</v>
      </c>
      <c r="R78" s="36">
        <f>'البيان النهائى '!U80+'البيان النهائى '!AA80</f>
        <v>0</v>
      </c>
      <c r="S78" s="94">
        <f t="shared" si="12"/>
        <v>2.3333333333333335</v>
      </c>
      <c r="T78" s="36">
        <f t="shared" si="13"/>
        <v>108.88888888888889</v>
      </c>
      <c r="U78" s="35"/>
      <c r="V78" s="35"/>
      <c r="W78" s="35"/>
      <c r="X78" s="35"/>
      <c r="Y78" s="36">
        <f t="shared" si="14"/>
        <v>0</v>
      </c>
      <c r="Z78" s="96">
        <f>'البيان النهائى '!Y80</f>
        <v>-25.666666666666668</v>
      </c>
      <c r="AA78" s="38">
        <f>'البيان النهائى '!Z80</f>
        <v>0</v>
      </c>
      <c r="AB78" s="37">
        <f>'البيان النهائى '!X80</f>
        <v>0</v>
      </c>
      <c r="AC78" s="38"/>
      <c r="AD78" s="39">
        <f t="shared" si="15"/>
        <v>0</v>
      </c>
      <c r="AE78" s="38"/>
      <c r="AF78" s="38"/>
      <c r="AG78" s="38">
        <f>'البيان النهائى '!AC80</f>
        <v>0</v>
      </c>
      <c r="AH78" s="38">
        <f>'البيان النهائى '!AB80*2.5</f>
        <v>0</v>
      </c>
      <c r="AI78" s="38"/>
      <c r="AJ78" s="38">
        <f>'البيان النهائى '!AF80</f>
        <v>0</v>
      </c>
      <c r="AK78" s="37">
        <f t="shared" si="16"/>
        <v>0</v>
      </c>
      <c r="AL78" s="40">
        <f t="shared" si="17"/>
        <v>108.88888888888889</v>
      </c>
      <c r="AM78" s="40">
        <f t="shared" si="18"/>
        <v>0</v>
      </c>
      <c r="AN78" s="79">
        <f t="shared" si="19"/>
        <v>108.88888888888889</v>
      </c>
      <c r="AO78" s="47"/>
      <c r="AP78" s="63">
        <f>'حضور وانصراف'!AT83*O78</f>
        <v>0</v>
      </c>
      <c r="AQ78" s="46">
        <f>'حضور وانصراف'!AY83</f>
        <v>0</v>
      </c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</row>
    <row r="79" spans="2:95" ht="24" thickBot="1" x14ac:dyDescent="0.25">
      <c r="B79" s="31">
        <f>'البيان النهائى '!A81</f>
        <v>69</v>
      </c>
      <c r="C79" s="31">
        <f>'البيان النهائى '!B81</f>
        <v>179</v>
      </c>
      <c r="D79" s="31" t="str">
        <f>'حضور وانصراف'!F84</f>
        <v>يوسف جمال يوسف مرسى بطيخ</v>
      </c>
      <c r="E79" s="31" t="s">
        <v>86</v>
      </c>
      <c r="F79" s="31"/>
      <c r="G79" s="32"/>
      <c r="H79" s="31" t="str">
        <f>'حضور وانصراف'!G84</f>
        <v>قسم الجودة</v>
      </c>
      <c r="I79" s="33">
        <f>'حضور وانصراف'!AU84</f>
        <v>4000</v>
      </c>
      <c r="J79" s="33"/>
      <c r="K79" s="33"/>
      <c r="L79" s="33"/>
      <c r="M79" s="33">
        <f>'حضور وانصراف'!AV84</f>
        <v>0</v>
      </c>
      <c r="N79" s="33">
        <f t="shared" si="10"/>
        <v>4000</v>
      </c>
      <c r="O79" s="34">
        <f t="shared" si="11"/>
        <v>133.33333333333334</v>
      </c>
      <c r="P79" s="35">
        <f>'البيان النهائى '!E81</f>
        <v>9</v>
      </c>
      <c r="Q79" s="61">
        <f>'البيان النهائى '!R81</f>
        <v>1.5</v>
      </c>
      <c r="R79" s="36">
        <f>'البيان النهائى '!U81+'البيان النهائى '!AA81</f>
        <v>0.875</v>
      </c>
      <c r="S79" s="94">
        <f t="shared" si="12"/>
        <v>11.375</v>
      </c>
      <c r="T79" s="36">
        <f t="shared" si="13"/>
        <v>1516.6666666666667</v>
      </c>
      <c r="U79" s="35"/>
      <c r="V79" s="35"/>
      <c r="W79" s="35"/>
      <c r="X79" s="35"/>
      <c r="Y79" s="36">
        <f t="shared" si="14"/>
        <v>0</v>
      </c>
      <c r="Z79" s="96">
        <f>'البيان النهائى '!Y81</f>
        <v>-17.5</v>
      </c>
      <c r="AA79" s="38">
        <f>'البيان النهائى '!Z81</f>
        <v>0</v>
      </c>
      <c r="AB79" s="37">
        <f>'البيان النهائى '!X81</f>
        <v>0.25</v>
      </c>
      <c r="AC79" s="38"/>
      <c r="AD79" s="39">
        <f t="shared" si="15"/>
        <v>33.333333333333336</v>
      </c>
      <c r="AE79" s="38"/>
      <c r="AF79" s="38"/>
      <c r="AG79" s="38">
        <f>'البيان النهائى '!AC81</f>
        <v>0</v>
      </c>
      <c r="AH79" s="38">
        <f>'البيان النهائى '!AB81*2.5</f>
        <v>0</v>
      </c>
      <c r="AI79" s="38"/>
      <c r="AJ79" s="38">
        <f>'البيان النهائى '!AF81</f>
        <v>0</v>
      </c>
      <c r="AK79" s="37">
        <f t="shared" si="16"/>
        <v>0</v>
      </c>
      <c r="AL79" s="40">
        <f t="shared" si="17"/>
        <v>1516.6666666666667</v>
      </c>
      <c r="AM79" s="40">
        <f t="shared" si="18"/>
        <v>33.333333333333336</v>
      </c>
      <c r="AN79" s="79">
        <f t="shared" si="19"/>
        <v>1483.3333333333335</v>
      </c>
      <c r="AO79" s="47"/>
      <c r="AP79" s="63">
        <f>'حضور وانصراف'!AT84*O79</f>
        <v>0</v>
      </c>
      <c r="AQ79" s="46">
        <f>'حضور وانصراف'!AY84</f>
        <v>0</v>
      </c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</row>
    <row r="80" spans="2:95" ht="24" thickBot="1" x14ac:dyDescent="0.25">
      <c r="B80" s="31">
        <f>'البيان النهائى '!A82</f>
        <v>70</v>
      </c>
      <c r="C80" s="31">
        <f>'البيان النهائى '!B82</f>
        <v>247</v>
      </c>
      <c r="D80" s="31" t="str">
        <f>'حضور وانصراف'!F85</f>
        <v>ياسر يوسف محمد عبود اسماعيل</v>
      </c>
      <c r="E80" s="31" t="s">
        <v>86</v>
      </c>
      <c r="F80" s="31"/>
      <c r="G80" s="32"/>
      <c r="H80" s="31" t="str">
        <f>'حضور وانصراف'!G85</f>
        <v>قسم الفرن</v>
      </c>
      <c r="I80" s="33">
        <f>'حضور وانصراف'!AU85</f>
        <v>2350</v>
      </c>
      <c r="J80" s="33"/>
      <c r="K80" s="33"/>
      <c r="L80" s="33"/>
      <c r="M80" s="33">
        <f>'حضور وانصراف'!AV85</f>
        <v>0</v>
      </c>
      <c r="N80" s="33">
        <f t="shared" si="10"/>
        <v>2350</v>
      </c>
      <c r="O80" s="34">
        <f t="shared" si="11"/>
        <v>78.333333333333329</v>
      </c>
      <c r="P80" s="35">
        <f>'البيان النهائى '!E82</f>
        <v>10</v>
      </c>
      <c r="Q80" s="61">
        <f>'البيان النهائى '!R82</f>
        <v>1.6666666666666667</v>
      </c>
      <c r="R80" s="36">
        <f>'البيان النهائى '!U82+'البيان النهائى '!AA82</f>
        <v>0</v>
      </c>
      <c r="S80" s="94">
        <f t="shared" si="12"/>
        <v>11.666666666666666</v>
      </c>
      <c r="T80" s="36">
        <f t="shared" si="13"/>
        <v>913.8888888888888</v>
      </c>
      <c r="U80" s="35"/>
      <c r="V80" s="35"/>
      <c r="W80" s="35"/>
      <c r="X80" s="35"/>
      <c r="Y80" s="36">
        <f t="shared" si="14"/>
        <v>0</v>
      </c>
      <c r="Z80" s="96">
        <f>'البيان النهائى '!Y82</f>
        <v>-16.333333333333336</v>
      </c>
      <c r="AA80" s="38">
        <f>'البيان النهائى '!Z82</f>
        <v>0</v>
      </c>
      <c r="AB80" s="37">
        <f>'البيان النهائى '!X82</f>
        <v>0</v>
      </c>
      <c r="AC80" s="38"/>
      <c r="AD80" s="39">
        <f t="shared" si="15"/>
        <v>0</v>
      </c>
      <c r="AE80" s="38"/>
      <c r="AF80" s="38"/>
      <c r="AG80" s="38">
        <f>'البيان النهائى '!AC82</f>
        <v>0</v>
      </c>
      <c r="AH80" s="38">
        <f>'البيان النهائى '!AB82*2.5</f>
        <v>0</v>
      </c>
      <c r="AI80" s="38"/>
      <c r="AJ80" s="38">
        <f>'البيان النهائى '!AF82</f>
        <v>0</v>
      </c>
      <c r="AK80" s="37">
        <f t="shared" si="16"/>
        <v>0</v>
      </c>
      <c r="AL80" s="40">
        <f t="shared" si="17"/>
        <v>913.8888888888888</v>
      </c>
      <c r="AM80" s="40">
        <f t="shared" si="18"/>
        <v>0</v>
      </c>
      <c r="AN80" s="79">
        <f t="shared" si="19"/>
        <v>913.8888888888888</v>
      </c>
      <c r="AO80" s="47"/>
      <c r="AP80" s="63">
        <f>'حضور وانصراف'!AT85*O80</f>
        <v>0</v>
      </c>
      <c r="AQ80" s="46">
        <f>'حضور وانصراف'!AY85</f>
        <v>0</v>
      </c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</row>
    <row r="81" spans="2:95" ht="24" thickBot="1" x14ac:dyDescent="0.25">
      <c r="B81" s="31">
        <f>'البيان النهائى '!A83</f>
        <v>71</v>
      </c>
      <c r="C81" s="31">
        <f>'البيان النهائى '!B83</f>
        <v>248</v>
      </c>
      <c r="D81" s="31" t="str">
        <f>'حضور وانصراف'!F86</f>
        <v>السيد احمد احمد عبدالمعز</v>
      </c>
      <c r="E81" s="31" t="s">
        <v>86</v>
      </c>
      <c r="F81" s="31"/>
      <c r="G81" s="32"/>
      <c r="H81" s="31" t="str">
        <f>'حضور وانصراف'!G86</f>
        <v>قسم الفرن</v>
      </c>
      <c r="I81" s="33">
        <f>'حضور وانصراف'!AU86</f>
        <v>2000</v>
      </c>
      <c r="J81" s="33"/>
      <c r="K81" s="33"/>
      <c r="L81" s="33"/>
      <c r="M81" s="33">
        <f>'حضور وانصراف'!AV86</f>
        <v>0</v>
      </c>
      <c r="N81" s="33">
        <f t="shared" si="10"/>
        <v>2000</v>
      </c>
      <c r="O81" s="34">
        <f t="shared" si="11"/>
        <v>66.666666666666671</v>
      </c>
      <c r="P81" s="35">
        <f>'البيان النهائى '!E83</f>
        <v>9</v>
      </c>
      <c r="Q81" s="61">
        <f>'البيان النهائى '!R83</f>
        <v>1.5</v>
      </c>
      <c r="R81" s="36">
        <f>'البيان النهائى '!U83+'البيان النهائى '!AA83</f>
        <v>0</v>
      </c>
      <c r="S81" s="94">
        <f t="shared" si="12"/>
        <v>10.5</v>
      </c>
      <c r="T81" s="36">
        <f t="shared" si="13"/>
        <v>700</v>
      </c>
      <c r="U81" s="35"/>
      <c r="V81" s="35"/>
      <c r="W81" s="35"/>
      <c r="X81" s="35"/>
      <c r="Y81" s="36">
        <f t="shared" si="14"/>
        <v>0</v>
      </c>
      <c r="Z81" s="96">
        <f>'البيان النهائى '!Y83</f>
        <v>-17.5</v>
      </c>
      <c r="AA81" s="38">
        <f>'البيان النهائى '!Z83</f>
        <v>0</v>
      </c>
      <c r="AB81" s="37">
        <f>'البيان النهائى '!X83</f>
        <v>0</v>
      </c>
      <c r="AC81" s="38"/>
      <c r="AD81" s="39">
        <f t="shared" si="15"/>
        <v>0</v>
      </c>
      <c r="AE81" s="38"/>
      <c r="AF81" s="38"/>
      <c r="AG81" s="38">
        <f>'البيان النهائى '!AC83</f>
        <v>0</v>
      </c>
      <c r="AH81" s="38">
        <f>'البيان النهائى '!AB83*2.5</f>
        <v>0</v>
      </c>
      <c r="AI81" s="38"/>
      <c r="AJ81" s="38">
        <f>'البيان النهائى '!AF83</f>
        <v>0</v>
      </c>
      <c r="AK81" s="37">
        <f t="shared" si="16"/>
        <v>0</v>
      </c>
      <c r="AL81" s="40">
        <f t="shared" si="17"/>
        <v>700</v>
      </c>
      <c r="AM81" s="40">
        <f t="shared" si="18"/>
        <v>0</v>
      </c>
      <c r="AN81" s="79">
        <f t="shared" si="19"/>
        <v>700</v>
      </c>
      <c r="AO81" s="47"/>
      <c r="AP81" s="63">
        <f>'حضور وانصراف'!AT86*O81</f>
        <v>0</v>
      </c>
      <c r="AQ81" s="46">
        <f>'حضور وانصراف'!AY86</f>
        <v>0</v>
      </c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</row>
    <row r="82" spans="2:95" ht="24" thickBot="1" x14ac:dyDescent="0.25">
      <c r="B82" s="31">
        <f>'البيان النهائى '!A84</f>
        <v>72</v>
      </c>
      <c r="C82" s="31" t="str">
        <f>'البيان النهائى '!B84</f>
        <v>الراتب متوقف</v>
      </c>
      <c r="D82" s="31" t="str">
        <f>'حضور وانصراف'!F87</f>
        <v>اسلام محمد جمعه محمد</v>
      </c>
      <c r="E82" s="31" t="s">
        <v>86</v>
      </c>
      <c r="F82" s="31"/>
      <c r="G82" s="32"/>
      <c r="H82" s="31" t="str">
        <f>'حضور وانصراف'!G87</f>
        <v>قسم الفرن</v>
      </c>
      <c r="I82" s="33">
        <f>'حضور وانصراف'!AU87</f>
        <v>2000</v>
      </c>
      <c r="J82" s="33"/>
      <c r="K82" s="33"/>
      <c r="L82" s="33"/>
      <c r="M82" s="33">
        <f>'حضور وانصراف'!AV87</f>
        <v>0</v>
      </c>
      <c r="N82" s="33">
        <f t="shared" si="10"/>
        <v>2000</v>
      </c>
      <c r="O82" s="34">
        <f t="shared" si="11"/>
        <v>66.666666666666671</v>
      </c>
      <c r="P82" s="35">
        <f>'البيان النهائى '!E84</f>
        <v>10</v>
      </c>
      <c r="Q82" s="61">
        <f>'البيان النهائى '!R84</f>
        <v>1.6666666666666667</v>
      </c>
      <c r="R82" s="36">
        <f>'البيان النهائى '!U84+'البيان النهائى '!AA84</f>
        <v>0</v>
      </c>
      <c r="S82" s="94">
        <f t="shared" si="12"/>
        <v>11.666666666666666</v>
      </c>
      <c r="T82" s="36">
        <f t="shared" si="13"/>
        <v>777.77777777777783</v>
      </c>
      <c r="U82" s="35"/>
      <c r="V82" s="35"/>
      <c r="W82" s="35"/>
      <c r="X82" s="35"/>
      <c r="Y82" s="36">
        <f t="shared" si="14"/>
        <v>0</v>
      </c>
      <c r="Z82" s="96">
        <f>'البيان النهائى '!Y84</f>
        <v>-16.333333333333336</v>
      </c>
      <c r="AA82" s="38">
        <f>'البيان النهائى '!Z84</f>
        <v>0</v>
      </c>
      <c r="AB82" s="37">
        <f>'البيان النهائى '!X84</f>
        <v>0</v>
      </c>
      <c r="AC82" s="38"/>
      <c r="AD82" s="39">
        <f t="shared" si="15"/>
        <v>0</v>
      </c>
      <c r="AE82" s="38"/>
      <c r="AF82" s="38"/>
      <c r="AG82" s="38">
        <f>'البيان النهائى '!AC84</f>
        <v>0</v>
      </c>
      <c r="AH82" s="38">
        <f>'البيان النهائى '!AB84*2.5</f>
        <v>0</v>
      </c>
      <c r="AI82" s="38"/>
      <c r="AJ82" s="38">
        <f>'البيان النهائى '!AF84</f>
        <v>0</v>
      </c>
      <c r="AK82" s="37">
        <f t="shared" si="16"/>
        <v>0</v>
      </c>
      <c r="AL82" s="40">
        <f t="shared" si="17"/>
        <v>777.77777777777783</v>
      </c>
      <c r="AM82" s="40">
        <f t="shared" si="18"/>
        <v>0</v>
      </c>
      <c r="AN82" s="79">
        <f t="shared" si="19"/>
        <v>777.77777777777783</v>
      </c>
      <c r="AO82" s="47"/>
      <c r="AP82" s="63">
        <f>'حضور وانصراف'!AT87*O82</f>
        <v>0</v>
      </c>
      <c r="AQ82" s="46">
        <f>'حضور وانصراف'!AY87</f>
        <v>0</v>
      </c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</row>
    <row r="83" spans="2:95" ht="24" thickBot="1" x14ac:dyDescent="0.25">
      <c r="B83" s="31">
        <f>'البيان النهائى '!A85</f>
        <v>73</v>
      </c>
      <c r="C83" s="31">
        <f>'البيان النهائى '!B85</f>
        <v>20</v>
      </c>
      <c r="D83" s="31" t="str">
        <f>'حضور وانصراف'!F88</f>
        <v>احمد علام عبدالحليم علام</v>
      </c>
      <c r="E83" s="31" t="s">
        <v>86</v>
      </c>
      <c r="F83" s="31"/>
      <c r="G83" s="32"/>
      <c r="H83" s="31" t="str">
        <f>'حضور وانصراف'!G88</f>
        <v>مشرف مخزن تام</v>
      </c>
      <c r="I83" s="33">
        <f>'حضور وانصراف'!AU88</f>
        <v>2333</v>
      </c>
      <c r="J83" s="33"/>
      <c r="K83" s="33"/>
      <c r="L83" s="33"/>
      <c r="M83" s="33">
        <f>'حضور وانصراف'!AV88</f>
        <v>0</v>
      </c>
      <c r="N83" s="33">
        <f t="shared" si="10"/>
        <v>2333</v>
      </c>
      <c r="O83" s="34">
        <f t="shared" si="11"/>
        <v>77.766666666666666</v>
      </c>
      <c r="P83" s="35">
        <f>'البيان النهائى '!E85</f>
        <v>7</v>
      </c>
      <c r="Q83" s="61">
        <f>'البيان النهائى '!R85</f>
        <v>1.1666666666666667</v>
      </c>
      <c r="R83" s="36">
        <f>'البيان النهائى '!U85+'البيان النهائى '!AA85</f>
        <v>0.5</v>
      </c>
      <c r="S83" s="94">
        <f t="shared" si="12"/>
        <v>8.6666666666666661</v>
      </c>
      <c r="T83" s="36">
        <f t="shared" si="13"/>
        <v>673.97777777777776</v>
      </c>
      <c r="U83" s="35"/>
      <c r="V83" s="35"/>
      <c r="W83" s="35"/>
      <c r="X83" s="35"/>
      <c r="Y83" s="36">
        <f t="shared" si="14"/>
        <v>0</v>
      </c>
      <c r="Z83" s="96">
        <f>'البيان النهائى '!Y85</f>
        <v>-19.833333333333336</v>
      </c>
      <c r="AA83" s="38">
        <f>'البيان النهائى '!Z85</f>
        <v>0</v>
      </c>
      <c r="AB83" s="37">
        <f>'البيان النهائى '!X85</f>
        <v>0.35416666666666669</v>
      </c>
      <c r="AC83" s="38"/>
      <c r="AD83" s="39">
        <f t="shared" si="15"/>
        <v>27.542361111111113</v>
      </c>
      <c r="AE83" s="38"/>
      <c r="AF83" s="38"/>
      <c r="AG83" s="38">
        <f>'البيان النهائى '!AC85</f>
        <v>0</v>
      </c>
      <c r="AH83" s="38">
        <f>'البيان النهائى '!AB85*2.5</f>
        <v>0</v>
      </c>
      <c r="AI83" s="38"/>
      <c r="AJ83" s="38">
        <f>'البيان النهائى '!AF85</f>
        <v>0</v>
      </c>
      <c r="AK83" s="37">
        <f t="shared" si="16"/>
        <v>0</v>
      </c>
      <c r="AL83" s="40">
        <f t="shared" si="17"/>
        <v>673.97777777777776</v>
      </c>
      <c r="AM83" s="40">
        <f t="shared" si="18"/>
        <v>27.542361111111113</v>
      </c>
      <c r="AN83" s="79">
        <f t="shared" si="19"/>
        <v>646.4354166666667</v>
      </c>
      <c r="AO83" s="47"/>
      <c r="AP83" s="63">
        <f>'حضور وانصراف'!AT88*O83</f>
        <v>0</v>
      </c>
      <c r="AQ83" s="46">
        <f>'حضور وانصراف'!AY88</f>
        <v>0</v>
      </c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</row>
    <row r="84" spans="2:95" ht="24" thickBot="1" x14ac:dyDescent="0.25">
      <c r="B84" s="31">
        <f>'البيان النهائى '!A86</f>
        <v>74</v>
      </c>
      <c r="C84" s="31">
        <f>'البيان النهائى '!B86</f>
        <v>21</v>
      </c>
      <c r="D84" s="31" t="str">
        <f>'حضور وانصراف'!F89</f>
        <v>تامر محمد محمد احمد</v>
      </c>
      <c r="E84" s="31" t="s">
        <v>86</v>
      </c>
      <c r="F84" s="31"/>
      <c r="G84" s="32"/>
      <c r="H84" s="31" t="str">
        <f>'حضور وانصراف'!G89</f>
        <v>مشرف مخزن خامات</v>
      </c>
      <c r="I84" s="33">
        <f>'حضور وانصراف'!AU89</f>
        <v>2500</v>
      </c>
      <c r="J84" s="33"/>
      <c r="K84" s="33"/>
      <c r="L84" s="33"/>
      <c r="M84" s="33">
        <f>'حضور وانصراف'!AV89</f>
        <v>0</v>
      </c>
      <c r="N84" s="33">
        <f t="shared" si="10"/>
        <v>2500</v>
      </c>
      <c r="O84" s="34">
        <f t="shared" si="11"/>
        <v>83.333333333333329</v>
      </c>
      <c r="P84" s="35">
        <f>'البيان النهائى '!E86</f>
        <v>8</v>
      </c>
      <c r="Q84" s="61">
        <f>'البيان النهائى '!R86</f>
        <v>1.3333333333333333</v>
      </c>
      <c r="R84" s="36">
        <f>'البيان النهائى '!U86+'البيان النهائى '!AA86</f>
        <v>3.375</v>
      </c>
      <c r="S84" s="94">
        <f t="shared" si="12"/>
        <v>12.708333333333334</v>
      </c>
      <c r="T84" s="36">
        <f t="shared" si="13"/>
        <v>1059.0277777777778</v>
      </c>
      <c r="U84" s="35"/>
      <c r="V84" s="35"/>
      <c r="W84" s="35"/>
      <c r="X84" s="35"/>
      <c r="Y84" s="36">
        <f t="shared" si="14"/>
        <v>0</v>
      </c>
      <c r="Z84" s="96">
        <f>'البيان النهائى '!Y86</f>
        <v>-18.666666666666664</v>
      </c>
      <c r="AA84" s="38">
        <f>'البيان النهائى '!Z86</f>
        <v>0</v>
      </c>
      <c r="AB84" s="37">
        <f>'البيان النهائى '!X86</f>
        <v>0</v>
      </c>
      <c r="AC84" s="38"/>
      <c r="AD84" s="39">
        <f t="shared" si="15"/>
        <v>0</v>
      </c>
      <c r="AE84" s="38"/>
      <c r="AF84" s="38"/>
      <c r="AG84" s="38">
        <f>'البيان النهائى '!AC86</f>
        <v>0</v>
      </c>
      <c r="AH84" s="38">
        <f>'البيان النهائى '!AB86*2.5</f>
        <v>0</v>
      </c>
      <c r="AI84" s="38"/>
      <c r="AJ84" s="38">
        <f>'البيان النهائى '!AF86</f>
        <v>0</v>
      </c>
      <c r="AK84" s="37">
        <f t="shared" si="16"/>
        <v>0</v>
      </c>
      <c r="AL84" s="40">
        <f t="shared" si="17"/>
        <v>1059.0277777777778</v>
      </c>
      <c r="AM84" s="40">
        <f t="shared" si="18"/>
        <v>0</v>
      </c>
      <c r="AN84" s="79">
        <f t="shared" si="19"/>
        <v>1059.0277777777778</v>
      </c>
      <c r="AO84" s="47"/>
      <c r="AP84" s="63">
        <f>'حضور وانصراف'!AT89*O84</f>
        <v>0</v>
      </c>
      <c r="AQ84" s="46">
        <f>'حضور وانصراف'!AY89</f>
        <v>0</v>
      </c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</row>
    <row r="85" spans="2:95" ht="24" thickBot="1" x14ac:dyDescent="0.25">
      <c r="B85" s="31">
        <f>'البيان النهائى '!A87</f>
        <v>75</v>
      </c>
      <c r="C85" s="31">
        <f>'البيان النهائى '!B87</f>
        <v>22</v>
      </c>
      <c r="D85" s="31" t="str">
        <f>'حضور وانصراف'!F90</f>
        <v>طه اسماعيل اسماعيل حسن</v>
      </c>
      <c r="E85" s="31" t="s">
        <v>86</v>
      </c>
      <c r="F85" s="31"/>
      <c r="G85" s="32"/>
      <c r="H85" s="31" t="str">
        <f>'حضور وانصراف'!G90</f>
        <v>مساعد مشرف مخزن تام</v>
      </c>
      <c r="I85" s="33">
        <f>'حضور وانصراف'!AU90</f>
        <v>2300</v>
      </c>
      <c r="J85" s="33"/>
      <c r="K85" s="33"/>
      <c r="L85" s="33"/>
      <c r="M85" s="33">
        <f>'حضور وانصراف'!AV90</f>
        <v>0</v>
      </c>
      <c r="N85" s="33">
        <f t="shared" si="10"/>
        <v>2300</v>
      </c>
      <c r="O85" s="34">
        <f t="shared" si="11"/>
        <v>76.666666666666671</v>
      </c>
      <c r="P85" s="35">
        <f>'البيان النهائى '!E87</f>
        <v>8</v>
      </c>
      <c r="Q85" s="61">
        <f>'البيان النهائى '!R87</f>
        <v>1.3333333333333333</v>
      </c>
      <c r="R85" s="36">
        <f>'البيان النهائى '!U87+'البيان النهائى '!AA87</f>
        <v>0.375</v>
      </c>
      <c r="S85" s="94">
        <f t="shared" si="12"/>
        <v>9.7083333333333339</v>
      </c>
      <c r="T85" s="36">
        <f t="shared" si="13"/>
        <v>744.30555555555566</v>
      </c>
      <c r="U85" s="35"/>
      <c r="V85" s="35"/>
      <c r="W85" s="35"/>
      <c r="X85" s="35"/>
      <c r="Y85" s="36">
        <f t="shared" si="14"/>
        <v>0</v>
      </c>
      <c r="Z85" s="96">
        <f>'البيان النهائى '!Y87</f>
        <v>-18.666666666666664</v>
      </c>
      <c r="AA85" s="38">
        <f>'البيان النهائى '!Z87</f>
        <v>0</v>
      </c>
      <c r="AB85" s="37">
        <f>'البيان النهائى '!X87</f>
        <v>0.125</v>
      </c>
      <c r="AC85" s="38"/>
      <c r="AD85" s="39">
        <f t="shared" si="15"/>
        <v>9.5833333333333339</v>
      </c>
      <c r="AE85" s="38"/>
      <c r="AF85" s="38"/>
      <c r="AG85" s="38">
        <f>'البيان النهائى '!AC87</f>
        <v>0</v>
      </c>
      <c r="AH85" s="38">
        <f>'البيان النهائى '!AB87*2.5</f>
        <v>0</v>
      </c>
      <c r="AI85" s="38"/>
      <c r="AJ85" s="38">
        <f>'البيان النهائى '!AF87</f>
        <v>0</v>
      </c>
      <c r="AK85" s="37">
        <f t="shared" si="16"/>
        <v>0</v>
      </c>
      <c r="AL85" s="40">
        <f t="shared" si="17"/>
        <v>744.30555555555566</v>
      </c>
      <c r="AM85" s="40">
        <f t="shared" si="18"/>
        <v>9.5833333333333339</v>
      </c>
      <c r="AN85" s="79">
        <f t="shared" si="19"/>
        <v>734.72222222222229</v>
      </c>
      <c r="AO85" s="47"/>
      <c r="AP85" s="63">
        <f>'حضور وانصراف'!AT90*O85</f>
        <v>0</v>
      </c>
      <c r="AQ85" s="46">
        <f>'حضور وانصراف'!AY90</f>
        <v>0</v>
      </c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</row>
    <row r="86" spans="2:95" ht="24" thickBot="1" x14ac:dyDescent="0.25">
      <c r="B86" s="31">
        <f>'البيان النهائى '!A88</f>
        <v>76</v>
      </c>
      <c r="C86" s="31">
        <f>'البيان النهائى '!B88</f>
        <v>251</v>
      </c>
      <c r="D86" s="31" t="str">
        <f>'حضور وانصراف'!F91</f>
        <v>محمد احمد السيد احمد على</v>
      </c>
      <c r="E86" s="31" t="s">
        <v>86</v>
      </c>
      <c r="F86" s="31"/>
      <c r="G86" s="32"/>
      <c r="H86" s="31" t="str">
        <f>'حضور وانصراف'!G91</f>
        <v>عامل مخزن</v>
      </c>
      <c r="I86" s="33">
        <f>'حضور وانصراف'!AU91</f>
        <v>1500</v>
      </c>
      <c r="J86" s="33"/>
      <c r="K86" s="33"/>
      <c r="L86" s="33"/>
      <c r="M86" s="33">
        <f>'حضور وانصراف'!AV91</f>
        <v>0</v>
      </c>
      <c r="N86" s="33">
        <f t="shared" si="10"/>
        <v>1500</v>
      </c>
      <c r="O86" s="34">
        <f t="shared" si="11"/>
        <v>50</v>
      </c>
      <c r="P86" s="35">
        <f>'البيان النهائى '!E88</f>
        <v>8</v>
      </c>
      <c r="Q86" s="61">
        <f>'البيان النهائى '!R88</f>
        <v>1.3333333333333333</v>
      </c>
      <c r="R86" s="36">
        <f>'البيان النهائى '!U88+'البيان النهائى '!AA88</f>
        <v>0.375</v>
      </c>
      <c r="S86" s="94">
        <f t="shared" si="12"/>
        <v>9.7083333333333339</v>
      </c>
      <c r="T86" s="36">
        <f t="shared" si="13"/>
        <v>485.41666666666663</v>
      </c>
      <c r="U86" s="35"/>
      <c r="V86" s="35"/>
      <c r="W86" s="35"/>
      <c r="X86" s="35"/>
      <c r="Y86" s="36">
        <f t="shared" si="14"/>
        <v>0</v>
      </c>
      <c r="Z86" s="96">
        <f>'البيان النهائى '!Y88</f>
        <v>-18.666666666666664</v>
      </c>
      <c r="AA86" s="38">
        <f>'البيان النهائى '!Z88</f>
        <v>0</v>
      </c>
      <c r="AB86" s="37">
        <f>'البيان النهائى '!X88</f>
        <v>0</v>
      </c>
      <c r="AC86" s="38"/>
      <c r="AD86" s="39">
        <f t="shared" si="15"/>
        <v>0</v>
      </c>
      <c r="AE86" s="38"/>
      <c r="AF86" s="38"/>
      <c r="AG86" s="38">
        <f>'البيان النهائى '!AC88</f>
        <v>0</v>
      </c>
      <c r="AH86" s="38">
        <f>'البيان النهائى '!AB88*2.5</f>
        <v>0</v>
      </c>
      <c r="AI86" s="38"/>
      <c r="AJ86" s="38">
        <f>'البيان النهائى '!AF88</f>
        <v>0</v>
      </c>
      <c r="AK86" s="37">
        <f t="shared" si="16"/>
        <v>0</v>
      </c>
      <c r="AL86" s="40">
        <f t="shared" si="17"/>
        <v>485.41666666666663</v>
      </c>
      <c r="AM86" s="40">
        <f t="shared" si="18"/>
        <v>0</v>
      </c>
      <c r="AN86" s="79">
        <f t="shared" si="19"/>
        <v>485.41666666666663</v>
      </c>
      <c r="AO86" s="47"/>
      <c r="AP86" s="63">
        <f>'حضور وانصراف'!AT91*O86</f>
        <v>0</v>
      </c>
      <c r="AQ86" s="46">
        <f>'حضور وانصراف'!AY91</f>
        <v>0</v>
      </c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</row>
    <row r="87" spans="2:95" ht="24" thickBot="1" x14ac:dyDescent="0.25">
      <c r="B87" s="31">
        <f>'البيان النهائى '!A89</f>
        <v>77</v>
      </c>
      <c r="C87" s="31">
        <f>'البيان النهائى '!B89</f>
        <v>252</v>
      </c>
      <c r="D87" s="31" t="str">
        <f>'حضور وانصراف'!F92</f>
        <v>حسن احمد حسن حسن</v>
      </c>
      <c r="E87" s="31" t="s">
        <v>86</v>
      </c>
      <c r="F87" s="31"/>
      <c r="G87" s="32"/>
      <c r="H87" s="31" t="str">
        <f>'حضور وانصراف'!G92</f>
        <v>عامل مخزن</v>
      </c>
      <c r="I87" s="33">
        <f>'حضور وانصراف'!AU92</f>
        <v>1500</v>
      </c>
      <c r="J87" s="33"/>
      <c r="K87" s="33"/>
      <c r="L87" s="33"/>
      <c r="M87" s="33">
        <f>'حضور وانصراف'!AV92</f>
        <v>0</v>
      </c>
      <c r="N87" s="33">
        <f t="shared" si="10"/>
        <v>1500</v>
      </c>
      <c r="O87" s="34">
        <f t="shared" si="11"/>
        <v>50</v>
      </c>
      <c r="P87" s="35">
        <f>'البيان النهائى '!E89</f>
        <v>8</v>
      </c>
      <c r="Q87" s="61">
        <f>'البيان النهائى '!R89</f>
        <v>1.3333333333333333</v>
      </c>
      <c r="R87" s="36">
        <f>'البيان النهائى '!U89+'البيان النهائى '!AA89</f>
        <v>1</v>
      </c>
      <c r="S87" s="94">
        <f t="shared" si="12"/>
        <v>10.333333333333334</v>
      </c>
      <c r="T87" s="36">
        <f t="shared" si="13"/>
        <v>516.66666666666663</v>
      </c>
      <c r="U87" s="35"/>
      <c r="V87" s="35"/>
      <c r="W87" s="35"/>
      <c r="X87" s="35"/>
      <c r="Y87" s="36">
        <f t="shared" si="14"/>
        <v>0</v>
      </c>
      <c r="Z87" s="96">
        <f>'البيان النهائى '!Y89</f>
        <v>-18.666666666666664</v>
      </c>
      <c r="AA87" s="38">
        <f>'البيان النهائى '!Z89</f>
        <v>0</v>
      </c>
      <c r="AB87" s="37">
        <f>'البيان النهائى '!X89</f>
        <v>0.125</v>
      </c>
      <c r="AC87" s="38"/>
      <c r="AD87" s="39">
        <f t="shared" si="15"/>
        <v>6.25</v>
      </c>
      <c r="AE87" s="38"/>
      <c r="AF87" s="38"/>
      <c r="AG87" s="38">
        <f>'البيان النهائى '!AC89</f>
        <v>0</v>
      </c>
      <c r="AH87" s="38">
        <f>'البيان النهائى '!AB89*2.5</f>
        <v>0</v>
      </c>
      <c r="AI87" s="38"/>
      <c r="AJ87" s="38">
        <f>'البيان النهائى '!AF89</f>
        <v>0</v>
      </c>
      <c r="AK87" s="37">
        <f t="shared" si="16"/>
        <v>0</v>
      </c>
      <c r="AL87" s="40">
        <f t="shared" si="17"/>
        <v>516.66666666666663</v>
      </c>
      <c r="AM87" s="40">
        <f t="shared" si="18"/>
        <v>6.25</v>
      </c>
      <c r="AN87" s="79">
        <f t="shared" si="19"/>
        <v>510.41666666666663</v>
      </c>
      <c r="AO87" s="47"/>
      <c r="AP87" s="63">
        <f>'حضور وانصراف'!AT92*O87</f>
        <v>0</v>
      </c>
      <c r="AQ87" s="46">
        <f>'حضور وانصراف'!AY92</f>
        <v>0</v>
      </c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</row>
    <row r="88" spans="2:95" ht="24" thickBot="1" x14ac:dyDescent="0.25">
      <c r="B88" s="31">
        <f>'البيان النهائى '!A90</f>
        <v>78</v>
      </c>
      <c r="C88" s="31">
        <f>'البيان النهائى '!B90</f>
        <v>254</v>
      </c>
      <c r="D88" s="31" t="str">
        <f>'حضور وانصراف'!F93</f>
        <v>محمد فرحات محمد احمد</v>
      </c>
      <c r="E88" s="31" t="s">
        <v>86</v>
      </c>
      <c r="F88" s="31"/>
      <c r="G88" s="32"/>
      <c r="H88" s="31" t="str">
        <f>'حضور وانصراف'!G93</f>
        <v>عامل مخزن</v>
      </c>
      <c r="I88" s="33">
        <f>'حضور وانصراف'!AU93</f>
        <v>1500</v>
      </c>
      <c r="J88" s="33"/>
      <c r="K88" s="33"/>
      <c r="L88" s="33"/>
      <c r="M88" s="33">
        <f>'حضور وانصراف'!AV93</f>
        <v>0</v>
      </c>
      <c r="N88" s="33">
        <f t="shared" si="10"/>
        <v>1500</v>
      </c>
      <c r="O88" s="34">
        <f t="shared" si="11"/>
        <v>50</v>
      </c>
      <c r="P88" s="35">
        <f>'البيان النهائى '!E90</f>
        <v>8</v>
      </c>
      <c r="Q88" s="61">
        <f>'البيان النهائى '!R90</f>
        <v>1.3333333333333333</v>
      </c>
      <c r="R88" s="36">
        <f>'البيان النهائى '!U90+'البيان النهائى '!AA90</f>
        <v>0</v>
      </c>
      <c r="S88" s="94">
        <f t="shared" si="12"/>
        <v>9.3333333333333339</v>
      </c>
      <c r="T88" s="36">
        <f t="shared" si="13"/>
        <v>466.66666666666663</v>
      </c>
      <c r="U88" s="35"/>
      <c r="V88" s="35"/>
      <c r="W88" s="35"/>
      <c r="X88" s="35"/>
      <c r="Y88" s="36">
        <f t="shared" si="14"/>
        <v>0</v>
      </c>
      <c r="Z88" s="96">
        <f>'البيان النهائى '!Y90</f>
        <v>-18.666666666666664</v>
      </c>
      <c r="AA88" s="38">
        <f>'البيان النهائى '!Z90</f>
        <v>0</v>
      </c>
      <c r="AB88" s="37">
        <f>'البيان النهائى '!X90</f>
        <v>0</v>
      </c>
      <c r="AC88" s="38"/>
      <c r="AD88" s="39">
        <f t="shared" si="15"/>
        <v>0</v>
      </c>
      <c r="AE88" s="38"/>
      <c r="AF88" s="38"/>
      <c r="AG88" s="38">
        <f>'البيان النهائى '!AC90</f>
        <v>0</v>
      </c>
      <c r="AH88" s="38">
        <f>'البيان النهائى '!AB90*2.5</f>
        <v>0</v>
      </c>
      <c r="AI88" s="38"/>
      <c r="AJ88" s="38">
        <f>'البيان النهائى '!AF90</f>
        <v>0</v>
      </c>
      <c r="AK88" s="37">
        <f t="shared" si="16"/>
        <v>0</v>
      </c>
      <c r="AL88" s="40">
        <f t="shared" si="17"/>
        <v>466.66666666666663</v>
      </c>
      <c r="AM88" s="40">
        <f t="shared" si="18"/>
        <v>0</v>
      </c>
      <c r="AN88" s="79">
        <f t="shared" si="19"/>
        <v>466.66666666666663</v>
      </c>
      <c r="AO88" s="47"/>
      <c r="AP88" s="63">
        <f>'حضور وانصراف'!AT93*O88</f>
        <v>0</v>
      </c>
      <c r="AQ88" s="46">
        <f>'حضور وانصراف'!AY93</f>
        <v>0</v>
      </c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</row>
    <row r="89" spans="2:95" ht="24" thickBot="1" x14ac:dyDescent="0.25">
      <c r="B89" s="31">
        <f>'البيان النهائى '!A91</f>
        <v>79</v>
      </c>
      <c r="C89" s="31">
        <f>'البيان النهائى '!B91</f>
        <v>536</v>
      </c>
      <c r="D89" s="31" t="str">
        <f>'حضور وانصراف'!F94</f>
        <v>خالد محمد فرحات على</v>
      </c>
      <c r="E89" s="31" t="s">
        <v>86</v>
      </c>
      <c r="F89" s="31"/>
      <c r="G89" s="32"/>
      <c r="H89" s="31" t="str">
        <f>'حضور وانصراف'!G94</f>
        <v>عامل مخزن</v>
      </c>
      <c r="I89" s="33">
        <f>'حضور وانصراف'!AU94</f>
        <v>1500</v>
      </c>
      <c r="J89" s="33"/>
      <c r="K89" s="33"/>
      <c r="L89" s="33"/>
      <c r="M89" s="33">
        <f>'حضور وانصراف'!AV94</f>
        <v>0</v>
      </c>
      <c r="N89" s="33">
        <f t="shared" si="10"/>
        <v>1500</v>
      </c>
      <c r="O89" s="34">
        <f t="shared" si="11"/>
        <v>50</v>
      </c>
      <c r="P89" s="35">
        <f>'البيان النهائى '!E91</f>
        <v>5</v>
      </c>
      <c r="Q89" s="61">
        <f>'البيان النهائى '!R91</f>
        <v>0.83333333333333337</v>
      </c>
      <c r="R89" s="36">
        <f>'البيان النهائى '!U91+'البيان النهائى '!AA91</f>
        <v>0</v>
      </c>
      <c r="S89" s="94">
        <f t="shared" si="12"/>
        <v>5.833333333333333</v>
      </c>
      <c r="T89" s="36">
        <f t="shared" si="13"/>
        <v>291.66666666666669</v>
      </c>
      <c r="U89" s="35"/>
      <c r="V89" s="35"/>
      <c r="W89" s="35"/>
      <c r="X89" s="35"/>
      <c r="Y89" s="36">
        <f t="shared" si="14"/>
        <v>0</v>
      </c>
      <c r="Z89" s="96">
        <f>'البيان النهائى '!Y91</f>
        <v>-22.166666666666668</v>
      </c>
      <c r="AA89" s="38">
        <f>'البيان النهائى '!Z91</f>
        <v>0</v>
      </c>
      <c r="AB89" s="37">
        <f>'البيان النهائى '!X91</f>
        <v>0.375</v>
      </c>
      <c r="AC89" s="38"/>
      <c r="AD89" s="39">
        <f t="shared" si="15"/>
        <v>18.75</v>
      </c>
      <c r="AE89" s="38"/>
      <c r="AF89" s="38"/>
      <c r="AG89" s="38">
        <f>'البيان النهائى '!AC91</f>
        <v>0</v>
      </c>
      <c r="AH89" s="38">
        <f>'البيان النهائى '!AB91*2.5</f>
        <v>0</v>
      </c>
      <c r="AI89" s="38"/>
      <c r="AJ89" s="38">
        <f>'البيان النهائى '!AF91</f>
        <v>0</v>
      </c>
      <c r="AK89" s="37">
        <f t="shared" si="16"/>
        <v>0</v>
      </c>
      <c r="AL89" s="40">
        <f t="shared" si="17"/>
        <v>291.66666666666669</v>
      </c>
      <c r="AM89" s="40">
        <f t="shared" si="18"/>
        <v>18.75</v>
      </c>
      <c r="AN89" s="79">
        <f t="shared" si="19"/>
        <v>272.91666666666669</v>
      </c>
      <c r="AO89" s="47"/>
      <c r="AP89" s="63">
        <f>'حضور وانصراف'!AT94*O89</f>
        <v>0</v>
      </c>
      <c r="AQ89" s="46">
        <f>'حضور وانصراف'!AY94</f>
        <v>0</v>
      </c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</row>
    <row r="90" spans="2:95" ht="24" thickBot="1" x14ac:dyDescent="0.25">
      <c r="B90" s="31">
        <f>'البيان النهائى '!A92</f>
        <v>80</v>
      </c>
      <c r="C90" s="31">
        <f>'البيان النهائى '!B92</f>
        <v>255</v>
      </c>
      <c r="D90" s="31" t="str">
        <f>'حضور وانصراف'!F95</f>
        <v>السيد حسنى السيد حسين</v>
      </c>
      <c r="E90" s="31" t="s">
        <v>86</v>
      </c>
      <c r="F90" s="31"/>
      <c r="G90" s="32"/>
      <c r="H90" s="31" t="str">
        <f>'حضور وانصراف'!G95</f>
        <v>عامل مخزن</v>
      </c>
      <c r="I90" s="33">
        <f>'حضور وانصراف'!AU95</f>
        <v>1500</v>
      </c>
      <c r="J90" s="33"/>
      <c r="K90" s="33"/>
      <c r="L90" s="33"/>
      <c r="M90" s="33">
        <f>'حضور وانصراف'!AV95</f>
        <v>0</v>
      </c>
      <c r="N90" s="33">
        <f t="shared" si="10"/>
        <v>1500</v>
      </c>
      <c r="O90" s="34">
        <f t="shared" si="11"/>
        <v>50</v>
      </c>
      <c r="P90" s="35">
        <f>'البيان النهائى '!E92</f>
        <v>9</v>
      </c>
      <c r="Q90" s="61">
        <f>'البيان النهائى '!R92</f>
        <v>1.5</v>
      </c>
      <c r="R90" s="36">
        <f>'البيان النهائى '!U92+'البيان النهائى '!AA92</f>
        <v>2.25</v>
      </c>
      <c r="S90" s="94">
        <f t="shared" si="12"/>
        <v>12.75</v>
      </c>
      <c r="T90" s="36">
        <f t="shared" si="13"/>
        <v>637.5</v>
      </c>
      <c r="U90" s="35"/>
      <c r="V90" s="35"/>
      <c r="W90" s="35"/>
      <c r="X90" s="35"/>
      <c r="Y90" s="36">
        <f t="shared" si="14"/>
        <v>0</v>
      </c>
      <c r="Z90" s="96">
        <f>'البيان النهائى '!Y92</f>
        <v>-17.5</v>
      </c>
      <c r="AA90" s="38">
        <f>'البيان النهائى '!Z92</f>
        <v>0</v>
      </c>
      <c r="AB90" s="37">
        <f>'البيان النهائى '!X92</f>
        <v>0.875</v>
      </c>
      <c r="AC90" s="38"/>
      <c r="AD90" s="39">
        <f t="shared" si="15"/>
        <v>43.75</v>
      </c>
      <c r="AE90" s="38"/>
      <c r="AF90" s="38"/>
      <c r="AG90" s="38">
        <f>'البيان النهائى '!AC92</f>
        <v>0</v>
      </c>
      <c r="AH90" s="38">
        <f>'البيان النهائى '!AB92*2.5</f>
        <v>0</v>
      </c>
      <c r="AI90" s="38"/>
      <c r="AJ90" s="38">
        <f>'البيان النهائى '!AF92</f>
        <v>0</v>
      </c>
      <c r="AK90" s="37">
        <f t="shared" si="16"/>
        <v>0</v>
      </c>
      <c r="AL90" s="40">
        <f t="shared" si="17"/>
        <v>637.5</v>
      </c>
      <c r="AM90" s="40">
        <f t="shared" si="18"/>
        <v>43.75</v>
      </c>
      <c r="AN90" s="79">
        <f t="shared" si="19"/>
        <v>593.75</v>
      </c>
      <c r="AO90" s="47"/>
      <c r="AP90" s="63">
        <f>'حضور وانصراف'!AT95*O90</f>
        <v>0</v>
      </c>
      <c r="AQ90" s="46">
        <f>'حضور وانصراف'!AY95</f>
        <v>0</v>
      </c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</row>
    <row r="91" spans="2:95" ht="24" thickBot="1" x14ac:dyDescent="0.25">
      <c r="B91" s="31">
        <f>'البيان النهائى '!A93</f>
        <v>81</v>
      </c>
      <c r="C91" s="31">
        <f>'البيان النهائى '!B93</f>
        <v>256</v>
      </c>
      <c r="D91" s="31" t="str">
        <f>'حضور وانصراف'!F96</f>
        <v>محمد عطيه محمد احمد</v>
      </c>
      <c r="E91" s="31" t="s">
        <v>86</v>
      </c>
      <c r="F91" s="31"/>
      <c r="G91" s="32"/>
      <c r="H91" s="31" t="str">
        <f>'حضور وانصراف'!G96</f>
        <v>عامل مخزن</v>
      </c>
      <c r="I91" s="33">
        <f>'حضور وانصراف'!AU96</f>
        <v>1500</v>
      </c>
      <c r="J91" s="33"/>
      <c r="K91" s="33"/>
      <c r="L91" s="33"/>
      <c r="M91" s="33">
        <f>'حضور وانصراف'!AV96</f>
        <v>0</v>
      </c>
      <c r="N91" s="33">
        <f t="shared" si="10"/>
        <v>1500</v>
      </c>
      <c r="O91" s="34">
        <f t="shared" si="11"/>
        <v>50</v>
      </c>
      <c r="P91" s="35">
        <f>'البيان النهائى '!E93</f>
        <v>3</v>
      </c>
      <c r="Q91" s="61">
        <f>'البيان النهائى '!R93</f>
        <v>0.5</v>
      </c>
      <c r="R91" s="36">
        <f>'البيان النهائى '!U93+'البيان النهائى '!AA93</f>
        <v>0</v>
      </c>
      <c r="S91" s="94">
        <f t="shared" si="12"/>
        <v>3.5</v>
      </c>
      <c r="T91" s="36">
        <f t="shared" si="13"/>
        <v>175</v>
      </c>
      <c r="U91" s="35"/>
      <c r="V91" s="35"/>
      <c r="W91" s="35"/>
      <c r="X91" s="35"/>
      <c r="Y91" s="36">
        <f t="shared" si="14"/>
        <v>0</v>
      </c>
      <c r="Z91" s="96">
        <f>'البيان النهائى '!Y93</f>
        <v>-24.5</v>
      </c>
      <c r="AA91" s="38">
        <f>'البيان النهائى '!Z93</f>
        <v>0</v>
      </c>
      <c r="AB91" s="37">
        <f>'البيان النهائى '!X93</f>
        <v>6.25E-2</v>
      </c>
      <c r="AC91" s="38"/>
      <c r="AD91" s="39">
        <f t="shared" si="15"/>
        <v>3.125</v>
      </c>
      <c r="AE91" s="38"/>
      <c r="AF91" s="38"/>
      <c r="AG91" s="38">
        <f>'البيان النهائى '!AC93</f>
        <v>0</v>
      </c>
      <c r="AH91" s="38">
        <f>'البيان النهائى '!AB93*2.5</f>
        <v>0</v>
      </c>
      <c r="AI91" s="38"/>
      <c r="AJ91" s="38">
        <f>'البيان النهائى '!AF93</f>
        <v>0</v>
      </c>
      <c r="AK91" s="37">
        <f t="shared" si="16"/>
        <v>0</v>
      </c>
      <c r="AL91" s="40">
        <f t="shared" si="17"/>
        <v>175</v>
      </c>
      <c r="AM91" s="40">
        <f t="shared" si="18"/>
        <v>3.125</v>
      </c>
      <c r="AN91" s="79">
        <f t="shared" si="19"/>
        <v>171.875</v>
      </c>
      <c r="AO91" s="47"/>
      <c r="AP91" s="63">
        <f>'حضور وانصراف'!AT96*O91</f>
        <v>0</v>
      </c>
      <c r="AQ91" s="46">
        <f>'حضور وانصراف'!AY96</f>
        <v>0</v>
      </c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</row>
    <row r="92" spans="2:95" ht="24" thickBot="1" x14ac:dyDescent="0.25">
      <c r="B92" s="31">
        <f>'البيان النهائى '!A94</f>
        <v>82</v>
      </c>
      <c r="C92" s="31">
        <f>'البيان النهائى '!B94</f>
        <v>257</v>
      </c>
      <c r="D92" s="31" t="str">
        <f>'حضور وانصراف'!F97</f>
        <v>محمد حسين عشرى عبدالواحد</v>
      </c>
      <c r="E92" s="31" t="s">
        <v>86</v>
      </c>
      <c r="F92" s="31"/>
      <c r="G92" s="32"/>
      <c r="H92" s="31" t="str">
        <f>'حضور وانصراف'!G97</f>
        <v>عامل مخزن</v>
      </c>
      <c r="I92" s="33">
        <f>'حضور وانصراف'!AU97</f>
        <v>1500</v>
      </c>
      <c r="J92" s="33"/>
      <c r="K92" s="33"/>
      <c r="L92" s="33"/>
      <c r="M92" s="33">
        <f>'حضور وانصراف'!AV97</f>
        <v>0</v>
      </c>
      <c r="N92" s="33">
        <f t="shared" si="10"/>
        <v>1500</v>
      </c>
      <c r="O92" s="34">
        <f t="shared" si="11"/>
        <v>50</v>
      </c>
      <c r="P92" s="35">
        <f>'البيان النهائى '!E94</f>
        <v>7</v>
      </c>
      <c r="Q92" s="61">
        <f>'البيان النهائى '!R94</f>
        <v>1.1666666666666667</v>
      </c>
      <c r="R92" s="36">
        <f>'البيان النهائى '!U94+'البيان النهائى '!AA94</f>
        <v>0</v>
      </c>
      <c r="S92" s="94">
        <f t="shared" si="12"/>
        <v>8.1666666666666661</v>
      </c>
      <c r="T92" s="36">
        <f t="shared" si="13"/>
        <v>408.33333333333331</v>
      </c>
      <c r="U92" s="35"/>
      <c r="V92" s="35"/>
      <c r="W92" s="35"/>
      <c r="X92" s="35"/>
      <c r="Y92" s="36">
        <f t="shared" si="14"/>
        <v>0</v>
      </c>
      <c r="Z92" s="96">
        <f>'البيان النهائى '!Y94</f>
        <v>-19.833333333333336</v>
      </c>
      <c r="AA92" s="38">
        <f>'البيان النهائى '!Z94</f>
        <v>0</v>
      </c>
      <c r="AB92" s="37">
        <f>'البيان النهائى '!X94</f>
        <v>0</v>
      </c>
      <c r="AC92" s="38"/>
      <c r="AD92" s="39">
        <f t="shared" si="15"/>
        <v>0</v>
      </c>
      <c r="AE92" s="38"/>
      <c r="AF92" s="38"/>
      <c r="AG92" s="38">
        <f>'البيان النهائى '!AC94</f>
        <v>0</v>
      </c>
      <c r="AH92" s="38">
        <f>'البيان النهائى '!AB94*2.5</f>
        <v>0</v>
      </c>
      <c r="AI92" s="38"/>
      <c r="AJ92" s="38">
        <f>'البيان النهائى '!AF94</f>
        <v>0</v>
      </c>
      <c r="AK92" s="37">
        <f t="shared" si="16"/>
        <v>0</v>
      </c>
      <c r="AL92" s="40">
        <f t="shared" si="17"/>
        <v>408.33333333333331</v>
      </c>
      <c r="AM92" s="40">
        <f t="shared" si="18"/>
        <v>0</v>
      </c>
      <c r="AN92" s="79">
        <f t="shared" si="19"/>
        <v>408.33333333333331</v>
      </c>
      <c r="AO92" s="47"/>
      <c r="AP92" s="63">
        <f>'حضور وانصراف'!AT97*O92</f>
        <v>0</v>
      </c>
      <c r="AQ92" s="46">
        <f>'حضور وانصراف'!AY97</f>
        <v>0</v>
      </c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</row>
    <row r="93" spans="2:95" ht="24" thickBot="1" x14ac:dyDescent="0.25">
      <c r="B93" s="31">
        <f>'البيان النهائى '!A95</f>
        <v>83</v>
      </c>
      <c r="C93" s="31">
        <f>'البيان النهائى '!B95</f>
        <v>258</v>
      </c>
      <c r="D93" s="31" t="str">
        <f>'حضور وانصراف'!F98</f>
        <v>حازم محمد ذكريا عبده</v>
      </c>
      <c r="E93" s="31" t="s">
        <v>86</v>
      </c>
      <c r="F93" s="31"/>
      <c r="G93" s="32"/>
      <c r="H93" s="31" t="str">
        <f>'حضور وانصراف'!G98</f>
        <v>عامل مخزن</v>
      </c>
      <c r="I93" s="33">
        <f>'حضور وانصراف'!AU98</f>
        <v>1500</v>
      </c>
      <c r="J93" s="33"/>
      <c r="K93" s="33"/>
      <c r="L93" s="33"/>
      <c r="M93" s="33">
        <f>'حضور وانصراف'!AV98</f>
        <v>0</v>
      </c>
      <c r="N93" s="33">
        <f t="shared" si="10"/>
        <v>1500</v>
      </c>
      <c r="O93" s="34">
        <f t="shared" si="11"/>
        <v>50</v>
      </c>
      <c r="P93" s="35">
        <f>'البيان النهائى '!E95</f>
        <v>9</v>
      </c>
      <c r="Q93" s="61">
        <f>'البيان النهائى '!R95</f>
        <v>1.5</v>
      </c>
      <c r="R93" s="36">
        <f>'البيان النهائى '!U95+'البيان النهائى '!AA95</f>
        <v>0</v>
      </c>
      <c r="S93" s="94">
        <f t="shared" si="12"/>
        <v>10.5</v>
      </c>
      <c r="T93" s="36">
        <f t="shared" si="13"/>
        <v>525</v>
      </c>
      <c r="U93" s="35"/>
      <c r="V93" s="35"/>
      <c r="W93" s="35"/>
      <c r="X93" s="35"/>
      <c r="Y93" s="36">
        <f t="shared" si="14"/>
        <v>0</v>
      </c>
      <c r="Z93" s="96">
        <f>'البيان النهائى '!Y95</f>
        <v>-17.5</v>
      </c>
      <c r="AA93" s="38">
        <f>'البيان النهائى '!Z95</f>
        <v>0</v>
      </c>
      <c r="AB93" s="37">
        <f>'البيان النهائى '!X95</f>
        <v>0</v>
      </c>
      <c r="AC93" s="38"/>
      <c r="AD93" s="39">
        <f t="shared" si="15"/>
        <v>0</v>
      </c>
      <c r="AE93" s="38"/>
      <c r="AF93" s="38"/>
      <c r="AG93" s="38">
        <f>'البيان النهائى '!AC95</f>
        <v>0</v>
      </c>
      <c r="AH93" s="38">
        <f>'البيان النهائى '!AB95*2.5</f>
        <v>0</v>
      </c>
      <c r="AI93" s="38"/>
      <c r="AJ93" s="38">
        <f>'البيان النهائى '!AF95</f>
        <v>0</v>
      </c>
      <c r="AK93" s="37">
        <f t="shared" si="16"/>
        <v>0</v>
      </c>
      <c r="AL93" s="40">
        <f t="shared" si="17"/>
        <v>525</v>
      </c>
      <c r="AM93" s="40">
        <f t="shared" si="18"/>
        <v>0</v>
      </c>
      <c r="AN93" s="79">
        <f t="shared" si="19"/>
        <v>525</v>
      </c>
      <c r="AO93" s="47"/>
      <c r="AP93" s="63">
        <f>'حضور وانصراف'!AT98*O93</f>
        <v>0</v>
      </c>
      <c r="AQ93" s="46">
        <f>'حضور وانصراف'!AY98</f>
        <v>0</v>
      </c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</row>
    <row r="94" spans="2:95" ht="24" thickBot="1" x14ac:dyDescent="0.25">
      <c r="B94" s="31">
        <f>'البيان النهائى '!A96</f>
        <v>84</v>
      </c>
      <c r="C94" s="31">
        <f>'البيان النهائى '!B96</f>
        <v>0</v>
      </c>
      <c r="D94" s="31" t="str">
        <f>'حضور وانصراف'!F99</f>
        <v>على محمد كامل</v>
      </c>
      <c r="E94" s="31" t="s">
        <v>86</v>
      </c>
      <c r="F94" s="31"/>
      <c r="G94" s="32"/>
      <c r="H94" s="31" t="str">
        <f>'حضور وانصراف'!G99</f>
        <v>عامل مخزن</v>
      </c>
      <c r="I94" s="33">
        <f>'حضور وانصراف'!AU99</f>
        <v>2900</v>
      </c>
      <c r="J94" s="33"/>
      <c r="K94" s="33"/>
      <c r="L94" s="33"/>
      <c r="M94" s="33">
        <f>'حضور وانصراف'!AV99</f>
        <v>0</v>
      </c>
      <c r="N94" s="33">
        <f t="shared" si="10"/>
        <v>2900</v>
      </c>
      <c r="O94" s="34">
        <f t="shared" si="11"/>
        <v>96.666666666666671</v>
      </c>
      <c r="P94" s="35">
        <f>'البيان النهائى '!E96</f>
        <v>7</v>
      </c>
      <c r="Q94" s="61">
        <f>'البيان النهائى '!R96</f>
        <v>1.1666666666666667</v>
      </c>
      <c r="R94" s="36">
        <f>'البيان النهائى '!U96+'البيان النهائى '!AA96</f>
        <v>0</v>
      </c>
      <c r="S94" s="94">
        <f t="shared" si="12"/>
        <v>8.1666666666666661</v>
      </c>
      <c r="T94" s="36">
        <f t="shared" si="13"/>
        <v>789.44444444444457</v>
      </c>
      <c r="U94" s="35"/>
      <c r="V94" s="35"/>
      <c r="W94" s="35"/>
      <c r="X94" s="35"/>
      <c r="Y94" s="36">
        <f t="shared" si="14"/>
        <v>0</v>
      </c>
      <c r="Z94" s="96">
        <f>'البيان النهائى '!Y96</f>
        <v>-19.833333333333336</v>
      </c>
      <c r="AA94" s="38">
        <f>'البيان النهائى '!Z96</f>
        <v>0</v>
      </c>
      <c r="AB94" s="37">
        <f>'البيان النهائى '!X96</f>
        <v>0</v>
      </c>
      <c r="AC94" s="38"/>
      <c r="AD94" s="39">
        <f t="shared" si="15"/>
        <v>0</v>
      </c>
      <c r="AE94" s="38"/>
      <c r="AF94" s="38"/>
      <c r="AG94" s="38">
        <f>'البيان النهائى '!AC96</f>
        <v>0</v>
      </c>
      <c r="AH94" s="38">
        <f>'البيان النهائى '!AB96*2.5</f>
        <v>0</v>
      </c>
      <c r="AI94" s="38"/>
      <c r="AJ94" s="38">
        <f>'البيان النهائى '!AF96</f>
        <v>0</v>
      </c>
      <c r="AK94" s="37">
        <f t="shared" si="16"/>
        <v>0</v>
      </c>
      <c r="AL94" s="40">
        <f t="shared" si="17"/>
        <v>789.44444444444457</v>
      </c>
      <c r="AM94" s="40">
        <f t="shared" si="18"/>
        <v>0</v>
      </c>
      <c r="AN94" s="79">
        <f t="shared" si="19"/>
        <v>789.44444444444457</v>
      </c>
      <c r="AO94" s="47"/>
      <c r="AP94" s="63">
        <f>'حضور وانصراف'!AT99*O94</f>
        <v>0</v>
      </c>
      <c r="AQ94" s="46">
        <f>'حضور وانصراف'!AY99</f>
        <v>0</v>
      </c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</row>
    <row r="95" spans="2:95" ht="24" thickBot="1" x14ac:dyDescent="0.25">
      <c r="B95" s="31">
        <f>'البيان النهائى '!A97</f>
        <v>85</v>
      </c>
      <c r="C95" s="31">
        <f>'البيان النهائى '!B97</f>
        <v>249</v>
      </c>
      <c r="D95" s="31" t="str">
        <f>'حضور وانصراف'!F100</f>
        <v>مصطفى عبدالقوى محمد الروينى</v>
      </c>
      <c r="E95" s="31" t="s">
        <v>86</v>
      </c>
      <c r="F95" s="31"/>
      <c r="G95" s="32"/>
      <c r="H95" s="31" t="str">
        <f>'حضور وانصراف'!G100</f>
        <v>عامل مخزن</v>
      </c>
      <c r="I95" s="33">
        <f>'حضور وانصراف'!AU100</f>
        <v>2500</v>
      </c>
      <c r="J95" s="33"/>
      <c r="K95" s="33"/>
      <c r="L95" s="33"/>
      <c r="M95" s="33">
        <f>'حضور وانصراف'!AV100</f>
        <v>0</v>
      </c>
      <c r="N95" s="33">
        <f t="shared" si="10"/>
        <v>2500</v>
      </c>
      <c r="O95" s="34">
        <f t="shared" si="11"/>
        <v>83.333333333333329</v>
      </c>
      <c r="P95" s="35">
        <f>'البيان النهائى '!E97</f>
        <v>7</v>
      </c>
      <c r="Q95" s="61">
        <f>'البيان النهائى '!R97</f>
        <v>1.1666666666666667</v>
      </c>
      <c r="R95" s="36">
        <f>'البيان النهائى '!U97+'البيان النهائى '!AA97</f>
        <v>1</v>
      </c>
      <c r="S95" s="94">
        <f t="shared" si="12"/>
        <v>9.1666666666666661</v>
      </c>
      <c r="T95" s="36">
        <f t="shared" si="13"/>
        <v>763.8888888888888</v>
      </c>
      <c r="U95" s="35"/>
      <c r="V95" s="35"/>
      <c r="W95" s="35"/>
      <c r="X95" s="35"/>
      <c r="Y95" s="36">
        <f t="shared" si="14"/>
        <v>0</v>
      </c>
      <c r="Z95" s="96">
        <f>'البيان النهائى '!Y97</f>
        <v>-19.833333333333336</v>
      </c>
      <c r="AA95" s="38">
        <f>'البيان النهائى '!Z97</f>
        <v>0</v>
      </c>
      <c r="AB95" s="37">
        <f>'البيان النهائى '!X97</f>
        <v>0</v>
      </c>
      <c r="AC95" s="38"/>
      <c r="AD95" s="39">
        <f t="shared" si="15"/>
        <v>0</v>
      </c>
      <c r="AE95" s="38"/>
      <c r="AF95" s="38"/>
      <c r="AG95" s="38">
        <f>'البيان النهائى '!AC97</f>
        <v>0</v>
      </c>
      <c r="AH95" s="38">
        <f>'البيان النهائى '!AB97*2.5</f>
        <v>0</v>
      </c>
      <c r="AI95" s="38"/>
      <c r="AJ95" s="38">
        <f>'البيان النهائى '!AF97</f>
        <v>0</v>
      </c>
      <c r="AK95" s="37">
        <f t="shared" si="16"/>
        <v>0</v>
      </c>
      <c r="AL95" s="40">
        <f t="shared" si="17"/>
        <v>763.8888888888888</v>
      </c>
      <c r="AM95" s="40">
        <f t="shared" si="18"/>
        <v>0</v>
      </c>
      <c r="AN95" s="79">
        <f t="shared" si="19"/>
        <v>763.8888888888888</v>
      </c>
      <c r="AO95" s="47"/>
      <c r="AP95" s="63">
        <f>'حضور وانصراف'!AT100*O95</f>
        <v>0</v>
      </c>
      <c r="AQ95" s="46">
        <f>'حضور وانصراف'!AY100</f>
        <v>0</v>
      </c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</row>
    <row r="96" spans="2:95" ht="24" thickBot="1" x14ac:dyDescent="0.25">
      <c r="B96" s="31">
        <f>'البيان النهائى '!A98</f>
        <v>86</v>
      </c>
      <c r="C96" s="31">
        <f>'البيان النهائى '!B98</f>
        <v>537</v>
      </c>
      <c r="D96" s="31" t="str">
        <f>'حضور وانصراف'!F101</f>
        <v>حسن قناوى منصور قناوى</v>
      </c>
      <c r="E96" s="31" t="s">
        <v>86</v>
      </c>
      <c r="F96" s="31"/>
      <c r="G96" s="32"/>
      <c r="H96" s="31" t="str">
        <f>'حضور وانصراف'!G101</f>
        <v>عامل مخزن خامات</v>
      </c>
      <c r="I96" s="33">
        <f>'حضور وانصراف'!AU101</f>
        <v>1800</v>
      </c>
      <c r="J96" s="33"/>
      <c r="K96" s="33"/>
      <c r="L96" s="33"/>
      <c r="M96" s="33">
        <f>'حضور وانصراف'!AV101</f>
        <v>0</v>
      </c>
      <c r="N96" s="33">
        <f t="shared" si="10"/>
        <v>1800</v>
      </c>
      <c r="O96" s="34">
        <f t="shared" si="11"/>
        <v>60</v>
      </c>
      <c r="P96" s="35">
        <f>'البيان النهائى '!E98</f>
        <v>9</v>
      </c>
      <c r="Q96" s="61">
        <f>'البيان النهائى '!R98</f>
        <v>1.5</v>
      </c>
      <c r="R96" s="36">
        <f>'البيان النهائى '!U98+'البيان النهائى '!AA98</f>
        <v>1</v>
      </c>
      <c r="S96" s="94">
        <f t="shared" si="12"/>
        <v>11.5</v>
      </c>
      <c r="T96" s="36">
        <f t="shared" si="13"/>
        <v>690</v>
      </c>
      <c r="U96" s="35"/>
      <c r="V96" s="35"/>
      <c r="W96" s="35"/>
      <c r="X96" s="35"/>
      <c r="Y96" s="36">
        <f t="shared" si="14"/>
        <v>0</v>
      </c>
      <c r="Z96" s="96">
        <f>'البيان النهائى '!Y98</f>
        <v>-17.5</v>
      </c>
      <c r="AA96" s="38">
        <f>'البيان النهائى '!Z98</f>
        <v>0</v>
      </c>
      <c r="AB96" s="37">
        <f>'البيان النهائى '!X98</f>
        <v>0</v>
      </c>
      <c r="AC96" s="38"/>
      <c r="AD96" s="39">
        <f t="shared" si="15"/>
        <v>0</v>
      </c>
      <c r="AE96" s="38"/>
      <c r="AF96" s="38"/>
      <c r="AG96" s="38">
        <f>'البيان النهائى '!AC98</f>
        <v>0</v>
      </c>
      <c r="AH96" s="38">
        <f>'البيان النهائى '!AB98*2.5</f>
        <v>0</v>
      </c>
      <c r="AI96" s="38"/>
      <c r="AJ96" s="38">
        <f>'البيان النهائى '!AF98</f>
        <v>0</v>
      </c>
      <c r="AK96" s="37">
        <f t="shared" si="16"/>
        <v>0</v>
      </c>
      <c r="AL96" s="40">
        <f t="shared" si="17"/>
        <v>690</v>
      </c>
      <c r="AM96" s="40">
        <f t="shared" si="18"/>
        <v>0</v>
      </c>
      <c r="AN96" s="79">
        <f t="shared" si="19"/>
        <v>690</v>
      </c>
      <c r="AO96" s="47"/>
      <c r="AP96" s="63">
        <f>'حضور وانصراف'!AT101*O96</f>
        <v>0</v>
      </c>
      <c r="AQ96" s="46">
        <f>'حضور وانصراف'!AY101</f>
        <v>0</v>
      </c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</row>
    <row r="97" spans="2:92" ht="24" thickBot="1" x14ac:dyDescent="0.25">
      <c r="B97" s="31">
        <f>'البيان النهائى '!A99</f>
        <v>87</v>
      </c>
      <c r="C97" s="31">
        <f>'البيان النهائى '!B99</f>
        <v>168</v>
      </c>
      <c r="D97" s="31" t="str">
        <f>'حضور وانصراف'!F102</f>
        <v>فايزه عبدالفتاح محمد جوده</v>
      </c>
      <c r="E97" s="31" t="s">
        <v>86</v>
      </c>
      <c r="F97" s="31"/>
      <c r="G97" s="32"/>
      <c r="H97" s="31" t="str">
        <f>'حضور وانصراف'!G102</f>
        <v>قسم الخدمات</v>
      </c>
      <c r="I97" s="33">
        <f>'حضور وانصراف'!AU102</f>
        <v>1650</v>
      </c>
      <c r="J97" s="33"/>
      <c r="K97" s="33"/>
      <c r="L97" s="33"/>
      <c r="M97" s="33">
        <f>'حضور وانصراف'!AV102</f>
        <v>0</v>
      </c>
      <c r="N97" s="33">
        <f t="shared" si="10"/>
        <v>1650</v>
      </c>
      <c r="O97" s="34">
        <f t="shared" si="11"/>
        <v>55</v>
      </c>
      <c r="P97" s="35">
        <f>'البيان النهائى '!E99</f>
        <v>9</v>
      </c>
      <c r="Q97" s="61">
        <f>'البيان النهائى '!R99</f>
        <v>1.5</v>
      </c>
      <c r="R97" s="36">
        <f>'البيان النهائى '!U99+'البيان النهائى '!AA99</f>
        <v>0</v>
      </c>
      <c r="S97" s="94">
        <f t="shared" si="12"/>
        <v>10.5</v>
      </c>
      <c r="T97" s="36">
        <f t="shared" si="13"/>
        <v>577.5</v>
      </c>
      <c r="U97" s="35"/>
      <c r="V97" s="35"/>
      <c r="W97" s="35"/>
      <c r="X97" s="35"/>
      <c r="Y97" s="36">
        <f t="shared" si="14"/>
        <v>0</v>
      </c>
      <c r="Z97" s="96">
        <f>'البيان النهائى '!Y99</f>
        <v>-17.5</v>
      </c>
      <c r="AA97" s="38">
        <f>'البيان النهائى '!Z99</f>
        <v>0</v>
      </c>
      <c r="AB97" s="37">
        <f>'البيان النهائى '!X99</f>
        <v>0</v>
      </c>
      <c r="AC97" s="38"/>
      <c r="AD97" s="39">
        <f t="shared" si="15"/>
        <v>0</v>
      </c>
      <c r="AE97" s="38"/>
      <c r="AF97" s="38"/>
      <c r="AG97" s="38">
        <f>'البيان النهائى '!AC99</f>
        <v>0</v>
      </c>
      <c r="AH97" s="38">
        <f>'البيان النهائى '!AB99*2.5</f>
        <v>0</v>
      </c>
      <c r="AI97" s="38"/>
      <c r="AJ97" s="38">
        <f>'البيان النهائى '!AF99</f>
        <v>0</v>
      </c>
      <c r="AK97" s="37">
        <f t="shared" si="16"/>
        <v>0</v>
      </c>
      <c r="AL97" s="40">
        <f t="shared" si="17"/>
        <v>577.5</v>
      </c>
      <c r="AM97" s="40">
        <f t="shared" si="18"/>
        <v>0</v>
      </c>
      <c r="AN97" s="79">
        <f t="shared" si="19"/>
        <v>577.5</v>
      </c>
      <c r="AO97" s="47"/>
      <c r="AP97" s="63">
        <f>'حضور وانصراف'!AT102*O97</f>
        <v>0</v>
      </c>
      <c r="AQ97" s="46">
        <f>'حضور وانصراف'!AY102</f>
        <v>0</v>
      </c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</row>
    <row r="98" spans="2:92" ht="24" thickBot="1" x14ac:dyDescent="0.25">
      <c r="B98" s="31">
        <f>'البيان النهائى '!A100</f>
        <v>88</v>
      </c>
      <c r="C98" s="31" t="str">
        <f>'البيان النهائى '!B100</f>
        <v>الراتب متوقف</v>
      </c>
      <c r="D98" s="31" t="str">
        <f>'حضور وانصراف'!F103</f>
        <v>كريم كمال عطيه</v>
      </c>
      <c r="E98" s="31" t="s">
        <v>86</v>
      </c>
      <c r="F98" s="31"/>
      <c r="G98" s="32"/>
      <c r="H98" s="31" t="str">
        <f>'حضور وانصراف'!G103</f>
        <v>قسم الخدمات</v>
      </c>
      <c r="I98" s="33">
        <f>'حضور وانصراف'!AU103</f>
        <v>1400</v>
      </c>
      <c r="J98" s="33"/>
      <c r="K98" s="33"/>
      <c r="L98" s="33"/>
      <c r="M98" s="33">
        <f>'حضور وانصراف'!AV103</f>
        <v>0</v>
      </c>
      <c r="N98" s="33">
        <f t="shared" si="10"/>
        <v>1400</v>
      </c>
      <c r="O98" s="34">
        <f t="shared" si="11"/>
        <v>46.666666666666664</v>
      </c>
      <c r="P98" s="35">
        <f>'البيان النهائى '!E100</f>
        <v>8</v>
      </c>
      <c r="Q98" s="61">
        <f>'البيان النهائى '!R100</f>
        <v>1.3333333333333333</v>
      </c>
      <c r="R98" s="36">
        <f>'البيان النهائى '!U100+'البيان النهائى '!AA100</f>
        <v>0</v>
      </c>
      <c r="S98" s="94">
        <f t="shared" si="12"/>
        <v>9.3333333333333339</v>
      </c>
      <c r="T98" s="36">
        <f t="shared" si="13"/>
        <v>435.55555555555554</v>
      </c>
      <c r="U98" s="35"/>
      <c r="V98" s="35"/>
      <c r="W98" s="35"/>
      <c r="X98" s="35"/>
      <c r="Y98" s="36">
        <f t="shared" si="14"/>
        <v>0</v>
      </c>
      <c r="Z98" s="96">
        <f>'البيان النهائى '!Y100</f>
        <v>-18.666666666666664</v>
      </c>
      <c r="AA98" s="38">
        <f>'البيان النهائى '!Z100</f>
        <v>0</v>
      </c>
      <c r="AB98" s="37">
        <f>'البيان النهائى '!X100</f>
        <v>0</v>
      </c>
      <c r="AC98" s="38"/>
      <c r="AD98" s="39">
        <f t="shared" si="15"/>
        <v>0</v>
      </c>
      <c r="AE98" s="38"/>
      <c r="AF98" s="38"/>
      <c r="AG98" s="38">
        <f>'البيان النهائى '!AC100</f>
        <v>0</v>
      </c>
      <c r="AH98" s="38">
        <f>'البيان النهائى '!AB100*2.5</f>
        <v>0</v>
      </c>
      <c r="AI98" s="38"/>
      <c r="AJ98" s="38">
        <f>'البيان النهائى '!AF100</f>
        <v>0</v>
      </c>
      <c r="AK98" s="37">
        <f t="shared" si="16"/>
        <v>0</v>
      </c>
      <c r="AL98" s="40">
        <f t="shared" si="17"/>
        <v>435.55555555555554</v>
      </c>
      <c r="AM98" s="40">
        <f t="shared" si="18"/>
        <v>0</v>
      </c>
      <c r="AN98" s="79">
        <f t="shared" si="19"/>
        <v>435.55555555555554</v>
      </c>
      <c r="AO98" s="47"/>
      <c r="AP98" s="63">
        <f>'حضور وانصراف'!AT103*O98</f>
        <v>0</v>
      </c>
      <c r="AQ98" s="46">
        <f>'حضور وانصراف'!AY103</f>
        <v>0</v>
      </c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</row>
    <row r="99" spans="2:92" ht="24" thickBot="1" x14ac:dyDescent="0.25">
      <c r="B99" s="31">
        <f>'البيان النهائى '!A101</f>
        <v>89</v>
      </c>
      <c r="C99" s="31">
        <f>'البيان النهائى '!B101</f>
        <v>165</v>
      </c>
      <c r="D99" s="31" t="str">
        <f>'حضور وانصراف'!F104</f>
        <v>سهير رشاد احمد سليمان</v>
      </c>
      <c r="E99" s="31" t="s">
        <v>86</v>
      </c>
      <c r="F99" s="31"/>
      <c r="G99" s="32"/>
      <c r="H99" s="31" t="str">
        <f>'حضور وانصراف'!G104</f>
        <v>قسم الخدمات</v>
      </c>
      <c r="I99" s="33">
        <f>'حضور وانصراف'!AU104</f>
        <v>1500</v>
      </c>
      <c r="J99" s="33"/>
      <c r="K99" s="33"/>
      <c r="L99" s="33"/>
      <c r="M99" s="33">
        <f>'حضور وانصراف'!AV104</f>
        <v>0</v>
      </c>
      <c r="N99" s="33">
        <f t="shared" si="10"/>
        <v>1500</v>
      </c>
      <c r="O99" s="34">
        <f t="shared" si="11"/>
        <v>50</v>
      </c>
      <c r="P99" s="35">
        <f>'البيان النهائى '!E101</f>
        <v>4</v>
      </c>
      <c r="Q99" s="61">
        <f>'البيان النهائى '!R101</f>
        <v>0.66666666666666663</v>
      </c>
      <c r="R99" s="36">
        <f>'البيان النهائى '!U101+'البيان النهائى '!AA101</f>
        <v>0</v>
      </c>
      <c r="S99" s="94">
        <f t="shared" si="12"/>
        <v>4.666666666666667</v>
      </c>
      <c r="T99" s="36">
        <f t="shared" si="13"/>
        <v>233.33333333333331</v>
      </c>
      <c r="U99" s="35"/>
      <c r="V99" s="35"/>
      <c r="W99" s="35"/>
      <c r="X99" s="35"/>
      <c r="Y99" s="36">
        <f t="shared" si="14"/>
        <v>0</v>
      </c>
      <c r="Z99" s="96">
        <f>'البيان النهائى '!Y101</f>
        <v>-23.333333333333332</v>
      </c>
      <c r="AA99" s="38">
        <f>'البيان النهائى '!Z101</f>
        <v>0</v>
      </c>
      <c r="AB99" s="37">
        <f>'البيان النهائى '!X101</f>
        <v>0</v>
      </c>
      <c r="AC99" s="38"/>
      <c r="AD99" s="39">
        <f t="shared" si="15"/>
        <v>0</v>
      </c>
      <c r="AE99" s="38"/>
      <c r="AF99" s="38"/>
      <c r="AG99" s="38">
        <f>'البيان النهائى '!AC101</f>
        <v>0</v>
      </c>
      <c r="AH99" s="38">
        <f>'البيان النهائى '!AB101*2.5</f>
        <v>0</v>
      </c>
      <c r="AI99" s="38"/>
      <c r="AJ99" s="38">
        <f>'البيان النهائى '!AF101</f>
        <v>0</v>
      </c>
      <c r="AK99" s="37">
        <f t="shared" si="16"/>
        <v>0</v>
      </c>
      <c r="AL99" s="40">
        <f t="shared" si="17"/>
        <v>233.33333333333331</v>
      </c>
      <c r="AM99" s="40">
        <f t="shared" si="18"/>
        <v>0</v>
      </c>
      <c r="AN99" s="79">
        <f t="shared" si="19"/>
        <v>233.33333333333331</v>
      </c>
      <c r="AO99" s="47"/>
      <c r="AP99" s="63">
        <f>'حضور وانصراف'!AT104*O99</f>
        <v>0</v>
      </c>
      <c r="AQ99" s="46">
        <f>'حضور وانصراف'!AY104</f>
        <v>0</v>
      </c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</row>
    <row r="100" spans="2:92" ht="24" thickBot="1" x14ac:dyDescent="0.25">
      <c r="B100" s="31">
        <f>'البيان النهائى '!A102</f>
        <v>90</v>
      </c>
      <c r="C100" s="31">
        <f>'البيان النهائى '!B102</f>
        <v>512</v>
      </c>
      <c r="D100" s="31" t="str">
        <f>'حضور وانصراف'!F105</f>
        <v>محمد عبدالحكيم مصطفى محمد ابوالعلا</v>
      </c>
      <c r="E100" s="31" t="s">
        <v>86</v>
      </c>
      <c r="F100" s="31"/>
      <c r="G100" s="32"/>
      <c r="H100" s="31" t="str">
        <f>'حضور وانصراف'!G105</f>
        <v>قسم الخدمات</v>
      </c>
      <c r="I100" s="33">
        <f>'حضور وانصراف'!AU105</f>
        <v>1500</v>
      </c>
      <c r="J100" s="33"/>
      <c r="K100" s="33"/>
      <c r="L100" s="33"/>
      <c r="M100" s="33">
        <f>'حضور وانصراف'!AV105</f>
        <v>0</v>
      </c>
      <c r="N100" s="33">
        <f t="shared" si="10"/>
        <v>1500</v>
      </c>
      <c r="O100" s="34">
        <f t="shared" si="11"/>
        <v>50</v>
      </c>
      <c r="P100" s="35">
        <f>'البيان النهائى '!E102</f>
        <v>10</v>
      </c>
      <c r="Q100" s="61">
        <f>'البيان النهائى '!R102</f>
        <v>1.6666666666666667</v>
      </c>
      <c r="R100" s="36">
        <f>'البيان النهائى '!U102+'البيان النهائى '!AA102</f>
        <v>0</v>
      </c>
      <c r="S100" s="94">
        <f t="shared" si="12"/>
        <v>11.666666666666666</v>
      </c>
      <c r="T100" s="36">
        <f t="shared" si="13"/>
        <v>583.33333333333337</v>
      </c>
      <c r="U100" s="35"/>
      <c r="V100" s="35"/>
      <c r="W100" s="35"/>
      <c r="X100" s="35"/>
      <c r="Y100" s="36">
        <f t="shared" si="14"/>
        <v>0</v>
      </c>
      <c r="Z100" s="96">
        <f>'البيان النهائى '!Y102</f>
        <v>-16.333333333333336</v>
      </c>
      <c r="AA100" s="38">
        <f>'البيان النهائى '!Z102</f>
        <v>0</v>
      </c>
      <c r="AB100" s="37">
        <f>'البيان النهائى '!X102</f>
        <v>0</v>
      </c>
      <c r="AC100" s="38"/>
      <c r="AD100" s="39">
        <f t="shared" si="15"/>
        <v>0</v>
      </c>
      <c r="AE100" s="38"/>
      <c r="AF100" s="38"/>
      <c r="AG100" s="38">
        <f>'البيان النهائى '!AC102</f>
        <v>0</v>
      </c>
      <c r="AH100" s="38">
        <f>'البيان النهائى '!AB102*2.5</f>
        <v>0</v>
      </c>
      <c r="AI100" s="38"/>
      <c r="AJ100" s="38">
        <f>'البيان النهائى '!AF102</f>
        <v>0</v>
      </c>
      <c r="AK100" s="37">
        <f t="shared" si="16"/>
        <v>0</v>
      </c>
      <c r="AL100" s="40">
        <f t="shared" si="17"/>
        <v>583.33333333333337</v>
      </c>
      <c r="AM100" s="40">
        <f t="shared" si="18"/>
        <v>0</v>
      </c>
      <c r="AN100" s="79">
        <f t="shared" si="19"/>
        <v>583.33333333333337</v>
      </c>
      <c r="AO100" s="47"/>
      <c r="AP100" s="63">
        <f>'حضور وانصراف'!AT105*O100</f>
        <v>0</v>
      </c>
      <c r="AQ100" s="46">
        <f>'حضور وانصراف'!AY105</f>
        <v>0</v>
      </c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</row>
    <row r="101" spans="2:92" ht="24" thickBot="1" x14ac:dyDescent="0.25">
      <c r="B101" s="31">
        <f>'البيان النهائى '!A103</f>
        <v>91</v>
      </c>
      <c r="C101" s="31">
        <f>'البيان النهائى '!B103</f>
        <v>167</v>
      </c>
      <c r="D101" s="31" t="str">
        <f>'حضور وانصراف'!F106</f>
        <v>احمد عبدالفتاح عبدالفتاح محمد شحاته</v>
      </c>
      <c r="E101" s="31" t="s">
        <v>86</v>
      </c>
      <c r="F101" s="31"/>
      <c r="G101" s="32"/>
      <c r="H101" s="31" t="str">
        <f>'حضور وانصراف'!G106</f>
        <v>قسم الخدمات</v>
      </c>
      <c r="I101" s="33">
        <f>'حضور وانصراف'!AU106</f>
        <v>1500</v>
      </c>
      <c r="J101" s="33"/>
      <c r="K101" s="33"/>
      <c r="L101" s="33"/>
      <c r="M101" s="33">
        <f>'حضور وانصراف'!AV106</f>
        <v>0</v>
      </c>
      <c r="N101" s="33">
        <f t="shared" si="10"/>
        <v>1500</v>
      </c>
      <c r="O101" s="34">
        <f t="shared" si="11"/>
        <v>50</v>
      </c>
      <c r="P101" s="35">
        <f>'البيان النهائى '!E103</f>
        <v>9</v>
      </c>
      <c r="Q101" s="61">
        <f>'البيان النهائى '!R103</f>
        <v>1.5</v>
      </c>
      <c r="R101" s="36">
        <f>'البيان النهائى '!U103+'البيان النهائى '!AA103</f>
        <v>8.3333333333333329E-2</v>
      </c>
      <c r="S101" s="94">
        <f t="shared" si="12"/>
        <v>10.583333333333334</v>
      </c>
      <c r="T101" s="36">
        <f t="shared" si="13"/>
        <v>529.16666666666663</v>
      </c>
      <c r="U101" s="35"/>
      <c r="V101" s="35"/>
      <c r="W101" s="35"/>
      <c r="X101" s="35"/>
      <c r="Y101" s="36">
        <f t="shared" si="14"/>
        <v>0</v>
      </c>
      <c r="Z101" s="96">
        <f>'البيان النهائى '!Y103</f>
        <v>-17.5</v>
      </c>
      <c r="AA101" s="38">
        <f>'البيان النهائى '!Z103</f>
        <v>0</v>
      </c>
      <c r="AB101" s="37">
        <f>'البيان النهائى '!X103</f>
        <v>0</v>
      </c>
      <c r="AC101" s="38"/>
      <c r="AD101" s="39">
        <f t="shared" si="15"/>
        <v>0</v>
      </c>
      <c r="AE101" s="38"/>
      <c r="AF101" s="38"/>
      <c r="AG101" s="38">
        <f>'البيان النهائى '!AC103</f>
        <v>0</v>
      </c>
      <c r="AH101" s="38">
        <f>'البيان النهائى '!AB103*2.5</f>
        <v>0</v>
      </c>
      <c r="AI101" s="38"/>
      <c r="AJ101" s="38">
        <f>'البيان النهائى '!AF103</f>
        <v>0</v>
      </c>
      <c r="AK101" s="37">
        <f t="shared" si="16"/>
        <v>0</v>
      </c>
      <c r="AL101" s="40">
        <f t="shared" si="17"/>
        <v>529.16666666666663</v>
      </c>
      <c r="AM101" s="40">
        <f t="shared" si="18"/>
        <v>0</v>
      </c>
      <c r="AN101" s="79">
        <f t="shared" si="19"/>
        <v>529.16666666666663</v>
      </c>
      <c r="AO101" s="47"/>
      <c r="AP101" s="63">
        <f>'حضور وانصراف'!AT106*O101</f>
        <v>0</v>
      </c>
      <c r="AQ101" s="46">
        <f>'حضور وانصراف'!AY106</f>
        <v>0</v>
      </c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</row>
    <row r="102" spans="2:92" ht="24" thickBot="1" x14ac:dyDescent="0.25">
      <c r="B102" s="31">
        <f>'البيان النهائى '!A104</f>
        <v>92</v>
      </c>
      <c r="C102" s="31">
        <f>'البيان النهائى '!B104</f>
        <v>164</v>
      </c>
      <c r="D102" s="31" t="str">
        <f>'حضور وانصراف'!F107</f>
        <v>صبحى ذكى محمد موسى</v>
      </c>
      <c r="E102" s="31" t="s">
        <v>86</v>
      </c>
      <c r="F102" s="31"/>
      <c r="G102" s="32"/>
      <c r="H102" s="31" t="str">
        <f>'حضور وانصراف'!G107</f>
        <v>خدمات بوفيه ادارة</v>
      </c>
      <c r="I102" s="33">
        <f>'حضور وانصراف'!AU107</f>
        <v>1470</v>
      </c>
      <c r="J102" s="33"/>
      <c r="K102" s="33"/>
      <c r="L102" s="33"/>
      <c r="M102" s="33">
        <f>'حضور وانصراف'!AV107</f>
        <v>0</v>
      </c>
      <c r="N102" s="33">
        <f t="shared" si="10"/>
        <v>1470</v>
      </c>
      <c r="O102" s="34">
        <f t="shared" si="11"/>
        <v>49</v>
      </c>
      <c r="P102" s="35">
        <f>'البيان النهائى '!E104</f>
        <v>8</v>
      </c>
      <c r="Q102" s="61">
        <f>'البيان النهائى '!R104</f>
        <v>1.3333333333333333</v>
      </c>
      <c r="R102" s="36">
        <f>'البيان النهائى '!U104+'البيان النهائى '!AA104</f>
        <v>3.4375</v>
      </c>
      <c r="S102" s="94">
        <f t="shared" si="12"/>
        <v>12.770833333333334</v>
      </c>
      <c r="T102" s="36">
        <f t="shared" si="13"/>
        <v>625.77083333333326</v>
      </c>
      <c r="U102" s="35"/>
      <c r="V102" s="35"/>
      <c r="W102" s="35"/>
      <c r="X102" s="35"/>
      <c r="Y102" s="36">
        <f t="shared" si="14"/>
        <v>0</v>
      </c>
      <c r="Z102" s="96">
        <f>'البيان النهائى '!Y104</f>
        <v>-18.666666666666664</v>
      </c>
      <c r="AA102" s="38">
        <f>'البيان النهائى '!Z104</f>
        <v>0</v>
      </c>
      <c r="AB102" s="37">
        <f>'البيان النهائى '!X104</f>
        <v>0</v>
      </c>
      <c r="AC102" s="38"/>
      <c r="AD102" s="39">
        <f t="shared" si="15"/>
        <v>0</v>
      </c>
      <c r="AE102" s="38"/>
      <c r="AF102" s="38"/>
      <c r="AG102" s="38">
        <f>'البيان النهائى '!AC104</f>
        <v>0</v>
      </c>
      <c r="AH102" s="38">
        <f>'البيان النهائى '!AB104*2.5</f>
        <v>0</v>
      </c>
      <c r="AI102" s="38"/>
      <c r="AJ102" s="38">
        <f>'البيان النهائى '!AF104</f>
        <v>0</v>
      </c>
      <c r="AK102" s="37">
        <f t="shared" si="16"/>
        <v>0</v>
      </c>
      <c r="AL102" s="40">
        <f t="shared" si="17"/>
        <v>625.77083333333326</v>
      </c>
      <c r="AM102" s="40">
        <f t="shared" si="18"/>
        <v>0</v>
      </c>
      <c r="AN102" s="79">
        <f t="shared" si="19"/>
        <v>625.77083333333326</v>
      </c>
      <c r="AO102" s="47"/>
      <c r="AP102" s="63">
        <f>'حضور وانصراف'!AT107*O102</f>
        <v>0</v>
      </c>
      <c r="AQ102" s="46">
        <f>'حضور وانصراف'!AY107</f>
        <v>0</v>
      </c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</row>
    <row r="103" spans="2:92" ht="24" thickBot="1" x14ac:dyDescent="0.25">
      <c r="B103" s="31">
        <f>'البيان النهائى '!A105</f>
        <v>93</v>
      </c>
      <c r="C103" s="31">
        <f>'البيان النهائى '!B105</f>
        <v>579</v>
      </c>
      <c r="D103" s="31" t="str">
        <f>'حضور وانصراف'!F108</f>
        <v>محمد منصور محمد حجاج الشريف</v>
      </c>
      <c r="E103" s="31" t="s">
        <v>86</v>
      </c>
      <c r="F103" s="31"/>
      <c r="G103" s="32"/>
      <c r="H103" s="31" t="str">
        <f>'حضور وانصراف'!G108</f>
        <v>سائق</v>
      </c>
      <c r="I103" s="33">
        <f>'حضور وانصراف'!AU108</f>
        <v>3500</v>
      </c>
      <c r="J103" s="33"/>
      <c r="K103" s="33"/>
      <c r="L103" s="33"/>
      <c r="M103" s="33">
        <f>'حضور وانصراف'!AV108</f>
        <v>0</v>
      </c>
      <c r="N103" s="33">
        <f t="shared" si="10"/>
        <v>3500</v>
      </c>
      <c r="O103" s="34">
        <f t="shared" si="11"/>
        <v>116.66666666666667</v>
      </c>
      <c r="P103" s="35">
        <f>'البيان النهائى '!E105</f>
        <v>8</v>
      </c>
      <c r="Q103" s="61">
        <f>'البيان النهائى '!R105</f>
        <v>1.3333333333333333</v>
      </c>
      <c r="R103" s="36">
        <f>'البيان النهائى '!U105+'البيان النهائى '!AA105</f>
        <v>0.30208333333333331</v>
      </c>
      <c r="S103" s="94">
        <f t="shared" si="12"/>
        <v>9.6354166666666679</v>
      </c>
      <c r="T103" s="36">
        <f t="shared" si="13"/>
        <v>1124.1319444444443</v>
      </c>
      <c r="U103" s="35"/>
      <c r="V103" s="35"/>
      <c r="W103" s="35"/>
      <c r="X103" s="35"/>
      <c r="Y103" s="36">
        <f t="shared" si="14"/>
        <v>0</v>
      </c>
      <c r="Z103" s="96">
        <f>'البيان النهائى '!Y105</f>
        <v>-18.666666666666664</v>
      </c>
      <c r="AA103" s="38">
        <f>'البيان النهائى '!Z105</f>
        <v>0</v>
      </c>
      <c r="AB103" s="37">
        <f>'البيان النهائى '!X105</f>
        <v>0</v>
      </c>
      <c r="AC103" s="38"/>
      <c r="AD103" s="39">
        <f t="shared" si="15"/>
        <v>0</v>
      </c>
      <c r="AE103" s="38"/>
      <c r="AF103" s="38"/>
      <c r="AG103" s="38">
        <f>'البيان النهائى '!AC105</f>
        <v>0</v>
      </c>
      <c r="AH103" s="38">
        <f>'البيان النهائى '!AB105*2.5</f>
        <v>0</v>
      </c>
      <c r="AI103" s="38"/>
      <c r="AJ103" s="38">
        <f>'البيان النهائى '!AF105</f>
        <v>0</v>
      </c>
      <c r="AK103" s="37">
        <f t="shared" si="16"/>
        <v>0</v>
      </c>
      <c r="AL103" s="40">
        <f t="shared" si="17"/>
        <v>1124.1319444444443</v>
      </c>
      <c r="AM103" s="40">
        <f t="shared" si="18"/>
        <v>0</v>
      </c>
      <c r="AN103" s="79">
        <f t="shared" si="19"/>
        <v>1124.1319444444443</v>
      </c>
      <c r="AO103" s="47"/>
      <c r="AP103" s="63">
        <f>'حضور وانصراف'!AT108*O103</f>
        <v>0</v>
      </c>
      <c r="AQ103" s="46">
        <f>'حضور وانصراف'!AY108</f>
        <v>0</v>
      </c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</row>
    <row r="104" spans="2:92" ht="24" thickBot="1" x14ac:dyDescent="0.25">
      <c r="B104" s="31">
        <f>'البيان النهائى '!A106</f>
        <v>94</v>
      </c>
      <c r="C104" s="31">
        <f>'البيان النهائى '!B106</f>
        <v>174</v>
      </c>
      <c r="D104" s="31" t="str">
        <f>'حضور وانصراف'!F109</f>
        <v>محمود محمد السيد محمد شاهين</v>
      </c>
      <c r="E104" s="31" t="s">
        <v>86</v>
      </c>
      <c r="F104" s="31"/>
      <c r="G104" s="32"/>
      <c r="H104" s="31" t="str">
        <f>'حضور وانصراف'!G109</f>
        <v>مشرف قسم الهالك</v>
      </c>
      <c r="I104" s="33">
        <f>'حضور وانصراف'!AU109</f>
        <v>1750</v>
      </c>
      <c r="J104" s="33"/>
      <c r="K104" s="33"/>
      <c r="L104" s="33"/>
      <c r="M104" s="33">
        <f>'حضور وانصراف'!AV109</f>
        <v>0</v>
      </c>
      <c r="N104" s="33">
        <f t="shared" si="10"/>
        <v>1750</v>
      </c>
      <c r="O104" s="34">
        <f t="shared" si="11"/>
        <v>58.333333333333336</v>
      </c>
      <c r="P104" s="35">
        <f>'البيان النهائى '!E106</f>
        <v>8</v>
      </c>
      <c r="Q104" s="61">
        <f>'البيان النهائى '!R106</f>
        <v>1.3333333333333333</v>
      </c>
      <c r="R104" s="36">
        <f>'البيان النهائى '!U106+'البيان النهائى '!AA106</f>
        <v>0</v>
      </c>
      <c r="S104" s="94">
        <f t="shared" si="12"/>
        <v>9.3333333333333339</v>
      </c>
      <c r="T104" s="36">
        <f t="shared" si="13"/>
        <v>544.44444444444446</v>
      </c>
      <c r="U104" s="35"/>
      <c r="V104" s="35"/>
      <c r="W104" s="35"/>
      <c r="X104" s="35"/>
      <c r="Y104" s="36">
        <f t="shared" si="14"/>
        <v>0</v>
      </c>
      <c r="Z104" s="96">
        <f>'البيان النهائى '!Y106</f>
        <v>-18.666666666666664</v>
      </c>
      <c r="AA104" s="38">
        <f>'البيان النهائى '!Z106</f>
        <v>0</v>
      </c>
      <c r="AB104" s="37">
        <f>'البيان النهائى '!X106</f>
        <v>0.40625</v>
      </c>
      <c r="AC104" s="38"/>
      <c r="AD104" s="39">
        <f t="shared" si="15"/>
        <v>23.697916666666668</v>
      </c>
      <c r="AE104" s="38"/>
      <c r="AF104" s="38"/>
      <c r="AG104" s="38">
        <f>'البيان النهائى '!AC106</f>
        <v>0</v>
      </c>
      <c r="AH104" s="38">
        <f>'البيان النهائى '!AB106*2.5</f>
        <v>0</v>
      </c>
      <c r="AI104" s="38"/>
      <c r="AJ104" s="38">
        <f>'البيان النهائى '!AF106</f>
        <v>0</v>
      </c>
      <c r="AK104" s="37">
        <f t="shared" si="16"/>
        <v>0</v>
      </c>
      <c r="AL104" s="40">
        <f t="shared" si="17"/>
        <v>544.44444444444446</v>
      </c>
      <c r="AM104" s="40">
        <f t="shared" si="18"/>
        <v>23.697916666666668</v>
      </c>
      <c r="AN104" s="79">
        <f t="shared" si="19"/>
        <v>520.74652777777783</v>
      </c>
      <c r="AO104" s="47"/>
      <c r="AP104" s="63">
        <f>'حضور وانصراف'!AT109*O104</f>
        <v>0</v>
      </c>
      <c r="AQ104" s="46">
        <f>'حضور وانصراف'!AY109</f>
        <v>0</v>
      </c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</row>
    <row r="105" spans="2:92" ht="24" thickBot="1" x14ac:dyDescent="0.25">
      <c r="B105" s="31">
        <f>'البيان النهائى '!A107</f>
        <v>95</v>
      </c>
      <c r="C105" s="31">
        <f>'البيان النهائى '!B107</f>
        <v>175</v>
      </c>
      <c r="D105" s="31" t="str">
        <f>'حضور وانصراف'!F110</f>
        <v>يسرى محمد رمضان ابراهيم شلبى</v>
      </c>
      <c r="E105" s="31" t="s">
        <v>86</v>
      </c>
      <c r="F105" s="31"/>
      <c r="G105" s="32"/>
      <c r="H105" s="31" t="str">
        <f>'حضور وانصراف'!G110</f>
        <v>قسم الهالك</v>
      </c>
      <c r="I105" s="33">
        <f>'حضور وانصراف'!AU110</f>
        <v>1650</v>
      </c>
      <c r="J105" s="33"/>
      <c r="K105" s="33"/>
      <c r="L105" s="33"/>
      <c r="M105" s="33">
        <f>'حضور وانصراف'!AV110</f>
        <v>0</v>
      </c>
      <c r="N105" s="33">
        <f t="shared" si="10"/>
        <v>1650</v>
      </c>
      <c r="O105" s="34">
        <f t="shared" si="11"/>
        <v>55</v>
      </c>
      <c r="P105" s="35">
        <f>'البيان النهائى '!E107</f>
        <v>6</v>
      </c>
      <c r="Q105" s="61">
        <f>'البيان النهائى '!R107</f>
        <v>1</v>
      </c>
      <c r="R105" s="36">
        <f>'البيان النهائى '!U107+'البيان النهائى '!AA107</f>
        <v>0</v>
      </c>
      <c r="S105" s="94">
        <f t="shared" si="12"/>
        <v>7</v>
      </c>
      <c r="T105" s="36">
        <f t="shared" si="13"/>
        <v>385</v>
      </c>
      <c r="U105" s="35"/>
      <c r="V105" s="35"/>
      <c r="W105" s="35"/>
      <c r="X105" s="35"/>
      <c r="Y105" s="36">
        <f t="shared" si="14"/>
        <v>0</v>
      </c>
      <c r="Z105" s="96">
        <f>'البيان النهائى '!Y107</f>
        <v>-21</v>
      </c>
      <c r="AA105" s="38">
        <f>'البيان النهائى '!Z107</f>
        <v>0</v>
      </c>
      <c r="AB105" s="37">
        <f>'البيان النهائى '!X107</f>
        <v>0</v>
      </c>
      <c r="AC105" s="38"/>
      <c r="AD105" s="39">
        <f t="shared" si="15"/>
        <v>0</v>
      </c>
      <c r="AE105" s="38"/>
      <c r="AF105" s="38"/>
      <c r="AG105" s="38">
        <f>'البيان النهائى '!AC107</f>
        <v>0</v>
      </c>
      <c r="AH105" s="38">
        <f>'البيان النهائى '!AB107*2.5</f>
        <v>0</v>
      </c>
      <c r="AI105" s="38"/>
      <c r="AJ105" s="38">
        <f>'البيان النهائى '!AF107</f>
        <v>0</v>
      </c>
      <c r="AK105" s="37">
        <f t="shared" si="16"/>
        <v>0</v>
      </c>
      <c r="AL105" s="40">
        <f t="shared" si="17"/>
        <v>385</v>
      </c>
      <c r="AM105" s="40">
        <f t="shared" si="18"/>
        <v>0</v>
      </c>
      <c r="AN105" s="79">
        <f t="shared" si="19"/>
        <v>385</v>
      </c>
      <c r="AO105" s="47"/>
      <c r="AP105" s="63">
        <f>'حضور وانصراف'!AT110*O105</f>
        <v>0</v>
      </c>
      <c r="AQ105" s="46">
        <f>'حضور وانصراف'!AY110</f>
        <v>0</v>
      </c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</row>
    <row r="106" spans="2:92" ht="24" thickBot="1" x14ac:dyDescent="0.25">
      <c r="B106" s="31">
        <f>'البيان النهائى '!A108</f>
        <v>96</v>
      </c>
      <c r="C106" s="31">
        <f>'البيان النهائى '!B108</f>
        <v>176</v>
      </c>
      <c r="D106" s="31" t="str">
        <f>'حضور وانصراف'!F111</f>
        <v>الفت عبدالرحمن عبدالصمد عبدالسلام</v>
      </c>
      <c r="E106" s="31" t="s">
        <v>86</v>
      </c>
      <c r="F106" s="31"/>
      <c r="G106" s="32"/>
      <c r="H106" s="31" t="str">
        <f>'حضور وانصراف'!G111</f>
        <v>قسم الهالك</v>
      </c>
      <c r="I106" s="33">
        <f>'حضور وانصراف'!AU111</f>
        <v>1650</v>
      </c>
      <c r="J106" s="33"/>
      <c r="K106" s="33"/>
      <c r="L106" s="33"/>
      <c r="M106" s="33">
        <f>'حضور وانصراف'!AV111</f>
        <v>0</v>
      </c>
      <c r="N106" s="33">
        <f t="shared" si="10"/>
        <v>1650</v>
      </c>
      <c r="O106" s="34">
        <f t="shared" si="11"/>
        <v>55</v>
      </c>
      <c r="P106" s="35">
        <f>'البيان النهائى '!E108</f>
        <v>6</v>
      </c>
      <c r="Q106" s="61">
        <f>'البيان النهائى '!R108</f>
        <v>1</v>
      </c>
      <c r="R106" s="36">
        <f>'البيان النهائى '!U108+'البيان النهائى '!AA108</f>
        <v>0</v>
      </c>
      <c r="S106" s="94">
        <f t="shared" si="12"/>
        <v>7</v>
      </c>
      <c r="T106" s="36">
        <f t="shared" si="13"/>
        <v>385</v>
      </c>
      <c r="U106" s="35"/>
      <c r="V106" s="35"/>
      <c r="W106" s="35"/>
      <c r="X106" s="35"/>
      <c r="Y106" s="36">
        <f t="shared" si="14"/>
        <v>0</v>
      </c>
      <c r="Z106" s="96">
        <f>'البيان النهائى '!Y108</f>
        <v>-21</v>
      </c>
      <c r="AA106" s="38">
        <f>'البيان النهائى '!Z108</f>
        <v>0</v>
      </c>
      <c r="AB106" s="37">
        <f>'البيان النهائى '!X108</f>
        <v>0</v>
      </c>
      <c r="AC106" s="38"/>
      <c r="AD106" s="39">
        <f t="shared" si="15"/>
        <v>0</v>
      </c>
      <c r="AE106" s="38"/>
      <c r="AF106" s="38"/>
      <c r="AG106" s="38">
        <f>'البيان النهائى '!AC108</f>
        <v>0</v>
      </c>
      <c r="AH106" s="38">
        <f>'البيان النهائى '!AB108*2.5</f>
        <v>0</v>
      </c>
      <c r="AI106" s="38"/>
      <c r="AJ106" s="38">
        <f>'البيان النهائى '!AF108</f>
        <v>0</v>
      </c>
      <c r="AK106" s="37">
        <f t="shared" si="16"/>
        <v>0</v>
      </c>
      <c r="AL106" s="40">
        <f t="shared" si="17"/>
        <v>385</v>
      </c>
      <c r="AM106" s="40">
        <f t="shared" si="18"/>
        <v>0</v>
      </c>
      <c r="AN106" s="79">
        <f t="shared" si="19"/>
        <v>385</v>
      </c>
      <c r="AO106" s="47"/>
      <c r="AP106" s="63">
        <f>'حضور وانصراف'!AT111*O106</f>
        <v>0</v>
      </c>
      <c r="AQ106" s="46">
        <f>'حضور وانصراف'!AY111</f>
        <v>0</v>
      </c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</row>
    <row r="107" spans="2:92" ht="24" thickBot="1" x14ac:dyDescent="0.25">
      <c r="B107" s="31">
        <f>'البيان النهائى '!A109</f>
        <v>97</v>
      </c>
      <c r="C107" s="31">
        <f>'البيان النهائى '!B109</f>
        <v>177</v>
      </c>
      <c r="D107" s="31" t="str">
        <f>'حضور وانصراف'!F112</f>
        <v>عبدالرازق سيد سعد عبدالرازق</v>
      </c>
      <c r="E107" s="31" t="s">
        <v>86</v>
      </c>
      <c r="F107" s="31"/>
      <c r="G107" s="32"/>
      <c r="H107" s="31" t="str">
        <f>'حضور وانصراف'!G112</f>
        <v>قسم الهالك</v>
      </c>
      <c r="I107" s="33">
        <f>'حضور وانصراف'!AU112</f>
        <v>1500</v>
      </c>
      <c r="J107" s="33"/>
      <c r="K107" s="33"/>
      <c r="L107" s="33"/>
      <c r="M107" s="33">
        <f>'حضور وانصراف'!AV112</f>
        <v>0</v>
      </c>
      <c r="N107" s="33">
        <f t="shared" si="10"/>
        <v>1500</v>
      </c>
      <c r="O107" s="34">
        <f t="shared" si="11"/>
        <v>50</v>
      </c>
      <c r="P107" s="35">
        <f>'البيان النهائى '!E109</f>
        <v>9</v>
      </c>
      <c r="Q107" s="61">
        <f>'البيان النهائى '!R109</f>
        <v>1.5</v>
      </c>
      <c r="R107" s="36">
        <f>'البيان النهائى '!U109+'البيان النهائى '!AA109</f>
        <v>0</v>
      </c>
      <c r="S107" s="94">
        <f t="shared" si="12"/>
        <v>10.5</v>
      </c>
      <c r="T107" s="36">
        <f t="shared" si="13"/>
        <v>525</v>
      </c>
      <c r="U107" s="35"/>
      <c r="V107" s="35"/>
      <c r="W107" s="35"/>
      <c r="X107" s="35"/>
      <c r="Y107" s="36">
        <f t="shared" si="14"/>
        <v>0</v>
      </c>
      <c r="Z107" s="96">
        <f>'البيان النهائى '!Y109</f>
        <v>-17.5</v>
      </c>
      <c r="AA107" s="38">
        <f>'البيان النهائى '!Z109</f>
        <v>0</v>
      </c>
      <c r="AB107" s="37">
        <f>'البيان النهائى '!X109</f>
        <v>5.2083333333333336E-2</v>
      </c>
      <c r="AC107" s="38"/>
      <c r="AD107" s="39">
        <f t="shared" si="15"/>
        <v>2.604166666666667</v>
      </c>
      <c r="AE107" s="38"/>
      <c r="AF107" s="38"/>
      <c r="AG107" s="38">
        <f>'البيان النهائى '!AC109</f>
        <v>0</v>
      </c>
      <c r="AH107" s="38">
        <f>'البيان النهائى '!AB109*2.5</f>
        <v>0</v>
      </c>
      <c r="AI107" s="38"/>
      <c r="AJ107" s="38">
        <f>'البيان النهائى '!AF109</f>
        <v>0</v>
      </c>
      <c r="AK107" s="37">
        <f t="shared" si="16"/>
        <v>0</v>
      </c>
      <c r="AL107" s="40">
        <f t="shared" si="17"/>
        <v>525</v>
      </c>
      <c r="AM107" s="40">
        <f t="shared" si="18"/>
        <v>2.604166666666667</v>
      </c>
      <c r="AN107" s="79">
        <f t="shared" si="19"/>
        <v>522.39583333333337</v>
      </c>
      <c r="AO107" s="47"/>
      <c r="AP107" s="63">
        <f>'حضور وانصراف'!AT112*O107</f>
        <v>0</v>
      </c>
      <c r="AQ107" s="46">
        <f>'حضور وانصراف'!AY112</f>
        <v>0</v>
      </c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</row>
    <row r="108" spans="2:92" ht="24" thickBot="1" x14ac:dyDescent="0.25">
      <c r="B108" s="31">
        <f>'البيان النهائى '!A110</f>
        <v>98</v>
      </c>
      <c r="C108" s="31">
        <f>'البيان النهائى '!B110</f>
        <v>178</v>
      </c>
      <c r="D108" s="31" t="str">
        <f>'حضور وانصراف'!F113</f>
        <v>ابراهيم سيد محمود عبدالرازق</v>
      </c>
      <c r="E108" s="31" t="s">
        <v>86</v>
      </c>
      <c r="F108" s="31"/>
      <c r="G108" s="32"/>
      <c r="H108" s="31" t="str">
        <f>'حضور وانصراف'!G113</f>
        <v>قسم الهالك</v>
      </c>
      <c r="I108" s="33">
        <f>'حضور وانصراف'!AU113</f>
        <v>1400</v>
      </c>
      <c r="J108" s="33"/>
      <c r="K108" s="33"/>
      <c r="L108" s="33"/>
      <c r="M108" s="33">
        <f>'حضور وانصراف'!AV113</f>
        <v>0</v>
      </c>
      <c r="N108" s="33">
        <f t="shared" si="10"/>
        <v>1400</v>
      </c>
      <c r="O108" s="34">
        <f t="shared" si="11"/>
        <v>46.666666666666664</v>
      </c>
      <c r="P108" s="35">
        <f>'البيان النهائى '!E110</f>
        <v>9</v>
      </c>
      <c r="Q108" s="61">
        <f>'البيان النهائى '!R110</f>
        <v>1.5</v>
      </c>
      <c r="R108" s="36">
        <f>'البيان النهائى '!U110+'البيان النهائى '!AA110</f>
        <v>0</v>
      </c>
      <c r="S108" s="94">
        <f t="shared" si="12"/>
        <v>10.5</v>
      </c>
      <c r="T108" s="36">
        <f t="shared" si="13"/>
        <v>490</v>
      </c>
      <c r="U108" s="35"/>
      <c r="V108" s="35"/>
      <c r="W108" s="35"/>
      <c r="X108" s="35"/>
      <c r="Y108" s="36">
        <f t="shared" si="14"/>
        <v>0</v>
      </c>
      <c r="Z108" s="96">
        <f>'البيان النهائى '!Y110</f>
        <v>-17.5</v>
      </c>
      <c r="AA108" s="38">
        <f>'البيان النهائى '!Z110</f>
        <v>0</v>
      </c>
      <c r="AB108" s="37">
        <f>'البيان النهائى '!X110</f>
        <v>4.1666666666666664E-2</v>
      </c>
      <c r="AC108" s="38"/>
      <c r="AD108" s="39">
        <f t="shared" si="15"/>
        <v>1.9444444444444442</v>
      </c>
      <c r="AE108" s="38"/>
      <c r="AF108" s="38"/>
      <c r="AG108" s="38">
        <f>'البيان النهائى '!AC110</f>
        <v>0</v>
      </c>
      <c r="AH108" s="38">
        <f>'البيان النهائى '!AB110*2.5</f>
        <v>0</v>
      </c>
      <c r="AI108" s="38"/>
      <c r="AJ108" s="38">
        <f>'البيان النهائى '!AF110</f>
        <v>0</v>
      </c>
      <c r="AK108" s="37">
        <f t="shared" si="16"/>
        <v>0</v>
      </c>
      <c r="AL108" s="40">
        <f t="shared" si="17"/>
        <v>490</v>
      </c>
      <c r="AM108" s="40">
        <f t="shared" si="18"/>
        <v>1.9444444444444442</v>
      </c>
      <c r="AN108" s="79">
        <f t="shared" si="19"/>
        <v>628.05555555555554</v>
      </c>
      <c r="AO108" s="47"/>
      <c r="AP108" s="63">
        <f>'حضور وانصراف'!AT113*O108</f>
        <v>140</v>
      </c>
      <c r="AQ108" s="46">
        <f>'حضور وانصراف'!AY113</f>
        <v>0</v>
      </c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</row>
    <row r="109" spans="2:92" ht="24" thickBot="1" x14ac:dyDescent="0.25">
      <c r="B109" s="31">
        <f>'البيان النهائى '!A111</f>
        <v>99</v>
      </c>
      <c r="C109" s="31" t="str">
        <f>'البيان النهائى '!B111</f>
        <v>الراتب متوقف</v>
      </c>
      <c r="D109" s="31" t="str">
        <f>'حضور وانصراف'!F114</f>
        <v>يوسف اشرف اسماعيل خليل</v>
      </c>
      <c r="E109" s="31" t="s">
        <v>86</v>
      </c>
      <c r="F109" s="31"/>
      <c r="G109" s="32"/>
      <c r="H109" s="31" t="str">
        <f>'حضور وانصراف'!G114</f>
        <v>قسم الهالك</v>
      </c>
      <c r="I109" s="33">
        <f>'حضور وانصراف'!AU114</f>
        <v>1400</v>
      </c>
      <c r="J109" s="33"/>
      <c r="K109" s="33"/>
      <c r="L109" s="33"/>
      <c r="M109" s="33">
        <f>'حضور وانصراف'!AV114</f>
        <v>0</v>
      </c>
      <c r="N109" s="33">
        <f t="shared" si="10"/>
        <v>1400</v>
      </c>
      <c r="O109" s="34">
        <f t="shared" si="11"/>
        <v>46.666666666666664</v>
      </c>
      <c r="P109" s="35">
        <f>'البيان النهائى '!E111</f>
        <v>7</v>
      </c>
      <c r="Q109" s="61">
        <f>'البيان النهائى '!R111</f>
        <v>1.1666666666666667</v>
      </c>
      <c r="R109" s="36">
        <f>'البيان النهائى '!U111+'البيان النهائى '!AA111</f>
        <v>0</v>
      </c>
      <c r="S109" s="94">
        <f t="shared" si="12"/>
        <v>8.1666666666666661</v>
      </c>
      <c r="T109" s="36">
        <f t="shared" si="13"/>
        <v>381.11111111111109</v>
      </c>
      <c r="U109" s="35"/>
      <c r="V109" s="35"/>
      <c r="W109" s="35"/>
      <c r="X109" s="35"/>
      <c r="Y109" s="36">
        <f t="shared" si="14"/>
        <v>0</v>
      </c>
      <c r="Z109" s="96">
        <f>'البيان النهائى '!Y111</f>
        <v>-19.833333333333336</v>
      </c>
      <c r="AA109" s="38">
        <f>'البيان النهائى '!Z111</f>
        <v>0</v>
      </c>
      <c r="AB109" s="37">
        <f>'البيان النهائى '!X111</f>
        <v>0.76041666666666663</v>
      </c>
      <c r="AC109" s="38"/>
      <c r="AD109" s="39">
        <f t="shared" si="15"/>
        <v>35.486111111111107</v>
      </c>
      <c r="AE109" s="38"/>
      <c r="AF109" s="38"/>
      <c r="AG109" s="38">
        <f>'البيان النهائى '!AC111</f>
        <v>0</v>
      </c>
      <c r="AH109" s="38">
        <f>'البيان النهائى '!AB111*2.5</f>
        <v>0</v>
      </c>
      <c r="AI109" s="38"/>
      <c r="AJ109" s="38">
        <f>'البيان النهائى '!AF111</f>
        <v>0</v>
      </c>
      <c r="AK109" s="37">
        <f t="shared" si="16"/>
        <v>0</v>
      </c>
      <c r="AL109" s="40">
        <f t="shared" si="17"/>
        <v>381.11111111111109</v>
      </c>
      <c r="AM109" s="40">
        <f t="shared" si="18"/>
        <v>35.486111111111107</v>
      </c>
      <c r="AN109" s="79">
        <f t="shared" si="19"/>
        <v>345.625</v>
      </c>
      <c r="AO109" s="47"/>
      <c r="AP109" s="63">
        <f>'حضور وانصراف'!AT114*O109</f>
        <v>0</v>
      </c>
      <c r="AQ109" s="46">
        <f>'حضور وانصراف'!AY114</f>
        <v>0</v>
      </c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</row>
    <row r="110" spans="2:92" ht="24" thickBot="1" x14ac:dyDescent="0.25">
      <c r="B110" s="31">
        <f>'البيان النهائى '!A112</f>
        <v>100</v>
      </c>
      <c r="C110" s="31">
        <f>'البيان النهائى '!B112</f>
        <v>340</v>
      </c>
      <c r="D110" s="31" t="str">
        <f>'حضور وانصراف'!F115</f>
        <v>محمد حلمى حسانين مبروك</v>
      </c>
      <c r="E110" s="31" t="s">
        <v>86</v>
      </c>
      <c r="F110" s="31"/>
      <c r="G110" s="32"/>
      <c r="H110" s="31" t="str">
        <f>'حضور وانصراف'!G115</f>
        <v>قسم الهالك</v>
      </c>
      <c r="I110" s="33">
        <f>'حضور وانصراف'!AU115</f>
        <v>1500</v>
      </c>
      <c r="J110" s="33"/>
      <c r="K110" s="33"/>
      <c r="L110" s="33"/>
      <c r="M110" s="33">
        <f>'حضور وانصراف'!AV115</f>
        <v>0</v>
      </c>
      <c r="N110" s="33">
        <f t="shared" si="10"/>
        <v>1500</v>
      </c>
      <c r="O110" s="34">
        <f t="shared" si="11"/>
        <v>50</v>
      </c>
      <c r="P110" s="35">
        <f>'البيان النهائى '!E112</f>
        <v>9</v>
      </c>
      <c r="Q110" s="61">
        <f>'البيان النهائى '!R112</f>
        <v>1.5</v>
      </c>
      <c r="R110" s="36">
        <f>'البيان النهائى '!U112+'البيان النهائى '!AA112</f>
        <v>0</v>
      </c>
      <c r="S110" s="94">
        <f t="shared" si="12"/>
        <v>10.5</v>
      </c>
      <c r="T110" s="36">
        <f t="shared" si="13"/>
        <v>525</v>
      </c>
      <c r="U110" s="35"/>
      <c r="V110" s="35"/>
      <c r="W110" s="35"/>
      <c r="X110" s="35"/>
      <c r="Y110" s="36">
        <f t="shared" si="14"/>
        <v>0</v>
      </c>
      <c r="Z110" s="96">
        <f>'البيان النهائى '!Y112</f>
        <v>-17.5</v>
      </c>
      <c r="AA110" s="38">
        <f>'البيان النهائى '!Z112</f>
        <v>0</v>
      </c>
      <c r="AB110" s="37">
        <f>'البيان النهائى '!X112</f>
        <v>0</v>
      </c>
      <c r="AC110" s="38"/>
      <c r="AD110" s="39">
        <f t="shared" si="15"/>
        <v>0</v>
      </c>
      <c r="AE110" s="38"/>
      <c r="AF110" s="38"/>
      <c r="AG110" s="38">
        <f>'البيان النهائى '!AC112</f>
        <v>0</v>
      </c>
      <c r="AH110" s="38">
        <f>'البيان النهائى '!AB112*2.5</f>
        <v>0</v>
      </c>
      <c r="AI110" s="38"/>
      <c r="AJ110" s="38">
        <f>'البيان النهائى '!AF112</f>
        <v>0</v>
      </c>
      <c r="AK110" s="37">
        <f t="shared" si="16"/>
        <v>0</v>
      </c>
      <c r="AL110" s="40">
        <f t="shared" si="17"/>
        <v>525</v>
      </c>
      <c r="AM110" s="40">
        <f t="shared" si="18"/>
        <v>0</v>
      </c>
      <c r="AN110" s="79">
        <f t="shared" si="19"/>
        <v>525</v>
      </c>
      <c r="AO110" s="47"/>
      <c r="AP110" s="63">
        <f>'حضور وانصراف'!AT115*O110</f>
        <v>0</v>
      </c>
      <c r="AQ110" s="46">
        <f>'حضور وانصراف'!AY115</f>
        <v>0</v>
      </c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</row>
    <row r="111" spans="2:92" ht="24" thickBot="1" x14ac:dyDescent="0.25">
      <c r="B111" s="31">
        <f>'البيان النهائى '!A113</f>
        <v>101</v>
      </c>
      <c r="C111" s="31">
        <f>'البيان النهائى '!B113</f>
        <v>412</v>
      </c>
      <c r="D111" s="31" t="str">
        <f>'حضور وانصراف'!F116</f>
        <v xml:space="preserve">عبدالله محمد على سالم </v>
      </c>
      <c r="E111" s="31" t="s">
        <v>86</v>
      </c>
      <c r="F111" s="31"/>
      <c r="G111" s="32"/>
      <c r="H111" s="31" t="str">
        <f>'حضور وانصراف'!G116</f>
        <v>قسم الهالك</v>
      </c>
      <c r="I111" s="33">
        <f>'حضور وانصراف'!AU116</f>
        <v>1450</v>
      </c>
      <c r="J111" s="33"/>
      <c r="K111" s="33"/>
      <c r="L111" s="33"/>
      <c r="M111" s="33">
        <f>'حضور وانصراف'!AV116</f>
        <v>0</v>
      </c>
      <c r="N111" s="33">
        <f t="shared" si="10"/>
        <v>1450</v>
      </c>
      <c r="O111" s="34">
        <f t="shared" si="11"/>
        <v>48.333333333333336</v>
      </c>
      <c r="P111" s="35">
        <f>'البيان النهائى '!E113</f>
        <v>8</v>
      </c>
      <c r="Q111" s="61">
        <f>'البيان النهائى '!R113</f>
        <v>1.3333333333333333</v>
      </c>
      <c r="R111" s="36">
        <f>'البيان النهائى '!U113+'البيان النهائى '!AA113</f>
        <v>0</v>
      </c>
      <c r="S111" s="94">
        <f t="shared" si="12"/>
        <v>9.3333333333333339</v>
      </c>
      <c r="T111" s="36">
        <f t="shared" si="13"/>
        <v>451.11111111111114</v>
      </c>
      <c r="U111" s="35"/>
      <c r="V111" s="35"/>
      <c r="W111" s="35"/>
      <c r="X111" s="35"/>
      <c r="Y111" s="36">
        <f t="shared" si="14"/>
        <v>0</v>
      </c>
      <c r="Z111" s="96">
        <f>'البيان النهائى '!Y113</f>
        <v>-18.666666666666664</v>
      </c>
      <c r="AA111" s="38">
        <f>'البيان النهائى '!Z113</f>
        <v>0</v>
      </c>
      <c r="AB111" s="37">
        <f>'البيان النهائى '!X113</f>
        <v>0</v>
      </c>
      <c r="AC111" s="38"/>
      <c r="AD111" s="39">
        <f t="shared" si="15"/>
        <v>0</v>
      </c>
      <c r="AE111" s="38"/>
      <c r="AF111" s="38"/>
      <c r="AG111" s="38">
        <f>'البيان النهائى '!AC113</f>
        <v>0</v>
      </c>
      <c r="AH111" s="38">
        <f>'البيان النهائى '!AB113*2.5</f>
        <v>0</v>
      </c>
      <c r="AI111" s="38"/>
      <c r="AJ111" s="38">
        <f>'البيان النهائى '!AF113</f>
        <v>0</v>
      </c>
      <c r="AK111" s="37">
        <f t="shared" si="16"/>
        <v>0</v>
      </c>
      <c r="AL111" s="40">
        <f t="shared" si="17"/>
        <v>451.11111111111114</v>
      </c>
      <c r="AM111" s="40">
        <f t="shared" si="18"/>
        <v>0</v>
      </c>
      <c r="AN111" s="79">
        <f t="shared" si="19"/>
        <v>451.11111111111114</v>
      </c>
      <c r="AO111" s="47"/>
      <c r="AP111" s="63">
        <f>'حضور وانصراف'!AT116*O111</f>
        <v>0</v>
      </c>
      <c r="AQ111" s="46">
        <f>'حضور وانصراف'!AY116</f>
        <v>0</v>
      </c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</row>
    <row r="112" spans="2:92" ht="24" thickBot="1" x14ac:dyDescent="0.25">
      <c r="B112" s="31">
        <f>'البيان النهائى '!A114</f>
        <v>102</v>
      </c>
      <c r="C112" s="31">
        <f>'البيان النهائى '!B114</f>
        <v>244</v>
      </c>
      <c r="D112" s="31" t="str">
        <f>'حضور وانصراف'!F117</f>
        <v>اسلام وحيد ابراهيم شعبان</v>
      </c>
      <c r="E112" s="31" t="s">
        <v>86</v>
      </c>
      <c r="F112" s="31"/>
      <c r="G112" s="32"/>
      <c r="H112" s="31" t="str">
        <f>'حضور وانصراف'!G117</f>
        <v>جارد</v>
      </c>
      <c r="I112" s="33">
        <f>'حضور وانصراف'!AU117</f>
        <v>2750</v>
      </c>
      <c r="J112" s="33"/>
      <c r="K112" s="33"/>
      <c r="L112" s="33"/>
      <c r="M112" s="33">
        <f>'حضور وانصراف'!AV117</f>
        <v>0</v>
      </c>
      <c r="N112" s="33">
        <f t="shared" si="10"/>
        <v>2750</v>
      </c>
      <c r="O112" s="34">
        <f t="shared" si="11"/>
        <v>91.666666666666671</v>
      </c>
      <c r="P112" s="35">
        <f>'البيان النهائى '!E114</f>
        <v>7</v>
      </c>
      <c r="Q112" s="61">
        <f>'البيان النهائى '!R114</f>
        <v>1.1666666666666667</v>
      </c>
      <c r="R112" s="36">
        <f>'البيان النهائى '!U114+'البيان النهائى '!AA114</f>
        <v>0</v>
      </c>
      <c r="S112" s="94">
        <f t="shared" si="12"/>
        <v>8.1666666666666661</v>
      </c>
      <c r="T112" s="36">
        <f t="shared" si="13"/>
        <v>748.6111111111112</v>
      </c>
      <c r="U112" s="35"/>
      <c r="V112" s="35"/>
      <c r="W112" s="35"/>
      <c r="X112" s="35"/>
      <c r="Y112" s="36">
        <f t="shared" si="14"/>
        <v>0</v>
      </c>
      <c r="Z112" s="96">
        <f>'البيان النهائى '!Y114</f>
        <v>-19.833333333333336</v>
      </c>
      <c r="AA112" s="38">
        <f>'البيان النهائى '!Z114</f>
        <v>0</v>
      </c>
      <c r="AB112" s="37">
        <f>'البيان النهائى '!X114</f>
        <v>0.21875</v>
      </c>
      <c r="AC112" s="38"/>
      <c r="AD112" s="39">
        <f t="shared" si="15"/>
        <v>20.052083333333336</v>
      </c>
      <c r="AE112" s="38"/>
      <c r="AF112" s="38"/>
      <c r="AG112" s="38">
        <f>'البيان النهائى '!AC114</f>
        <v>0</v>
      </c>
      <c r="AH112" s="38">
        <f>'البيان النهائى '!AB114*2.5</f>
        <v>0</v>
      </c>
      <c r="AI112" s="38"/>
      <c r="AJ112" s="38">
        <f>'البيان النهائى '!AF114</f>
        <v>0</v>
      </c>
      <c r="AK112" s="37">
        <f t="shared" si="16"/>
        <v>0</v>
      </c>
      <c r="AL112" s="40">
        <f t="shared" si="17"/>
        <v>748.6111111111112</v>
      </c>
      <c r="AM112" s="40">
        <f t="shared" si="18"/>
        <v>20.052083333333336</v>
      </c>
      <c r="AN112" s="79">
        <f t="shared" si="19"/>
        <v>728.55902777777783</v>
      </c>
      <c r="AO112" s="47"/>
      <c r="AP112" s="63">
        <f>'حضور وانصراف'!AT117*O112</f>
        <v>0</v>
      </c>
      <c r="AQ112" s="46">
        <f>'حضور وانصراف'!AY117</f>
        <v>0</v>
      </c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</row>
    <row r="113" spans="2:92" ht="24" thickBot="1" x14ac:dyDescent="0.25">
      <c r="B113" s="31">
        <f>'البيان النهائى '!A115</f>
        <v>103</v>
      </c>
      <c r="C113" s="31">
        <f>'البيان النهائى '!B115</f>
        <v>245</v>
      </c>
      <c r="D113" s="31" t="str">
        <f>'حضور وانصراف'!F118</f>
        <v>شاكر مبروك شاكر مبروك</v>
      </c>
      <c r="E113" s="31" t="s">
        <v>86</v>
      </c>
      <c r="F113" s="31"/>
      <c r="G113" s="32"/>
      <c r="H113" s="31" t="str">
        <f>'حضور وانصراف'!G118</f>
        <v>قسم الأمن</v>
      </c>
      <c r="I113" s="33">
        <f>'حضور وانصراف'!AU118</f>
        <v>1500</v>
      </c>
      <c r="J113" s="33"/>
      <c r="K113" s="33"/>
      <c r="L113" s="33"/>
      <c r="M113" s="33">
        <f>'حضور وانصراف'!AV118</f>
        <v>0</v>
      </c>
      <c r="N113" s="33">
        <f t="shared" si="10"/>
        <v>1500</v>
      </c>
      <c r="O113" s="34">
        <f t="shared" si="11"/>
        <v>50</v>
      </c>
      <c r="P113" s="35">
        <f>'البيان النهائى '!E115</f>
        <v>8</v>
      </c>
      <c r="Q113" s="61">
        <f>'البيان النهائى '!R115</f>
        <v>1.3333333333333333</v>
      </c>
      <c r="R113" s="36">
        <f>'البيان النهائى '!U115+'البيان النهائى '!AA115</f>
        <v>0</v>
      </c>
      <c r="S113" s="94">
        <f t="shared" si="12"/>
        <v>9.3333333333333339</v>
      </c>
      <c r="T113" s="36">
        <f t="shared" si="13"/>
        <v>466.66666666666663</v>
      </c>
      <c r="U113" s="35"/>
      <c r="V113" s="35"/>
      <c r="W113" s="35"/>
      <c r="X113" s="35"/>
      <c r="Y113" s="36">
        <f t="shared" si="14"/>
        <v>0</v>
      </c>
      <c r="Z113" s="96">
        <f>'البيان النهائى '!Y115</f>
        <v>-18.666666666666664</v>
      </c>
      <c r="AA113" s="38">
        <f>'البيان النهائى '!Z115</f>
        <v>0</v>
      </c>
      <c r="AB113" s="37">
        <f>'البيان النهائى '!X115</f>
        <v>0</v>
      </c>
      <c r="AC113" s="38"/>
      <c r="AD113" s="39">
        <f t="shared" si="15"/>
        <v>0</v>
      </c>
      <c r="AE113" s="38"/>
      <c r="AF113" s="38"/>
      <c r="AG113" s="38">
        <f>'البيان النهائى '!AC115</f>
        <v>0</v>
      </c>
      <c r="AH113" s="38">
        <f>'البيان النهائى '!AB115*2.5</f>
        <v>0</v>
      </c>
      <c r="AI113" s="38"/>
      <c r="AJ113" s="38">
        <f>'البيان النهائى '!AF115</f>
        <v>0</v>
      </c>
      <c r="AK113" s="37">
        <f t="shared" si="16"/>
        <v>0</v>
      </c>
      <c r="AL113" s="40">
        <f t="shared" si="17"/>
        <v>466.66666666666663</v>
      </c>
      <c r="AM113" s="40">
        <f t="shared" si="18"/>
        <v>0</v>
      </c>
      <c r="AN113" s="79">
        <f t="shared" si="19"/>
        <v>466.66666666666663</v>
      </c>
      <c r="AO113" s="47"/>
      <c r="AP113" s="63">
        <f>'حضور وانصراف'!AT118*O113</f>
        <v>0</v>
      </c>
      <c r="AQ113" s="46">
        <f>'حضور وانصراف'!AY118</f>
        <v>0</v>
      </c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</row>
    <row r="114" spans="2:92" ht="24" thickBot="1" x14ac:dyDescent="0.25">
      <c r="B114" s="31">
        <f>'البيان النهائى '!A116</f>
        <v>104</v>
      </c>
      <c r="C114" s="31">
        <f>'البيان النهائى '!B116</f>
        <v>246</v>
      </c>
      <c r="D114" s="31" t="str">
        <f>'حضور وانصراف'!F119</f>
        <v>صبرى عبدالمنعم الصاوى عبدالمنعم</v>
      </c>
      <c r="E114" s="31" t="s">
        <v>86</v>
      </c>
      <c r="F114" s="31"/>
      <c r="G114" s="32"/>
      <c r="H114" s="31" t="str">
        <f>'حضور وانصراف'!G119</f>
        <v>قسم الأمن</v>
      </c>
      <c r="I114" s="33">
        <f>'حضور وانصراف'!AU119</f>
        <v>1500</v>
      </c>
      <c r="J114" s="33"/>
      <c r="K114" s="33"/>
      <c r="L114" s="33"/>
      <c r="M114" s="33">
        <f>'حضور وانصراف'!AV119</f>
        <v>0</v>
      </c>
      <c r="N114" s="33">
        <f t="shared" si="10"/>
        <v>1500</v>
      </c>
      <c r="O114" s="34">
        <f t="shared" si="11"/>
        <v>50</v>
      </c>
      <c r="P114" s="35">
        <f>'البيان النهائى '!E116</f>
        <v>9</v>
      </c>
      <c r="Q114" s="61">
        <f>'البيان النهائى '!R116</f>
        <v>1.5</v>
      </c>
      <c r="R114" s="36">
        <f>'البيان النهائى '!U116+'البيان النهائى '!AA116</f>
        <v>0</v>
      </c>
      <c r="S114" s="94">
        <f t="shared" si="12"/>
        <v>10.5</v>
      </c>
      <c r="T114" s="36">
        <f t="shared" si="13"/>
        <v>525</v>
      </c>
      <c r="U114" s="35"/>
      <c r="V114" s="35"/>
      <c r="W114" s="35"/>
      <c r="X114" s="35"/>
      <c r="Y114" s="36">
        <f t="shared" si="14"/>
        <v>0</v>
      </c>
      <c r="Z114" s="96">
        <f>'البيان النهائى '!Y116</f>
        <v>-17.5</v>
      </c>
      <c r="AA114" s="38">
        <f>'البيان النهائى '!Z116</f>
        <v>0</v>
      </c>
      <c r="AB114" s="37">
        <f>'البيان النهائى '!X116</f>
        <v>0</v>
      </c>
      <c r="AC114" s="38"/>
      <c r="AD114" s="39">
        <f t="shared" si="15"/>
        <v>0</v>
      </c>
      <c r="AE114" s="38"/>
      <c r="AF114" s="38"/>
      <c r="AG114" s="38">
        <f>'البيان النهائى '!AC116</f>
        <v>0</v>
      </c>
      <c r="AH114" s="38">
        <f>'البيان النهائى '!AB116*2.5</f>
        <v>0</v>
      </c>
      <c r="AI114" s="38"/>
      <c r="AJ114" s="38">
        <f>'البيان النهائى '!AF116</f>
        <v>0</v>
      </c>
      <c r="AK114" s="37">
        <f t="shared" si="16"/>
        <v>0</v>
      </c>
      <c r="AL114" s="40">
        <f t="shared" si="17"/>
        <v>525</v>
      </c>
      <c r="AM114" s="40">
        <f t="shared" si="18"/>
        <v>0</v>
      </c>
      <c r="AN114" s="79">
        <f t="shared" si="19"/>
        <v>525</v>
      </c>
      <c r="AO114" s="47"/>
      <c r="AP114" s="63">
        <f>'حضور وانصراف'!AT119*O114</f>
        <v>0</v>
      </c>
      <c r="AQ114" s="46">
        <f>'حضور وانصراف'!AY119</f>
        <v>0</v>
      </c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</row>
    <row r="115" spans="2:92" ht="24" thickBot="1" x14ac:dyDescent="0.25">
      <c r="B115" s="31">
        <f>'البيان النهائى '!A117</f>
        <v>105</v>
      </c>
      <c r="C115" s="31">
        <f>'البيان النهائى '!B117</f>
        <v>425</v>
      </c>
      <c r="D115" s="31" t="str">
        <f>'حضور وانصراف'!F120</f>
        <v xml:space="preserve">احمد سيد محمود محسب </v>
      </c>
      <c r="E115" s="31" t="s">
        <v>86</v>
      </c>
      <c r="F115" s="31"/>
      <c r="G115" s="32"/>
      <c r="H115" s="31" t="str">
        <f>'حضور وانصراف'!G120</f>
        <v>قسم الأمن</v>
      </c>
      <c r="I115" s="33">
        <f>'حضور وانصراف'!AU120</f>
        <v>1500</v>
      </c>
      <c r="J115" s="33"/>
      <c r="K115" s="33"/>
      <c r="L115" s="33"/>
      <c r="M115" s="33">
        <f>'حضور وانصراف'!AV120</f>
        <v>0</v>
      </c>
      <c r="N115" s="33">
        <f t="shared" si="10"/>
        <v>1500</v>
      </c>
      <c r="O115" s="34">
        <f t="shared" si="11"/>
        <v>50</v>
      </c>
      <c r="P115" s="35">
        <f>'البيان النهائى '!E117</f>
        <v>8</v>
      </c>
      <c r="Q115" s="61">
        <f>'البيان النهائى '!R117</f>
        <v>1.3333333333333333</v>
      </c>
      <c r="R115" s="36">
        <f>'البيان النهائى '!U117+'البيان النهائى '!AA117</f>
        <v>0</v>
      </c>
      <c r="S115" s="94">
        <f t="shared" si="12"/>
        <v>9.3333333333333339</v>
      </c>
      <c r="T115" s="36">
        <f t="shared" si="13"/>
        <v>466.66666666666663</v>
      </c>
      <c r="U115" s="35"/>
      <c r="V115" s="35"/>
      <c r="W115" s="35"/>
      <c r="X115" s="35"/>
      <c r="Y115" s="36">
        <f t="shared" si="14"/>
        <v>0</v>
      </c>
      <c r="Z115" s="96">
        <f>'البيان النهائى '!Y117</f>
        <v>-18.666666666666664</v>
      </c>
      <c r="AA115" s="38">
        <f>'البيان النهائى '!Z117</f>
        <v>0</v>
      </c>
      <c r="AB115" s="37">
        <f>'البيان النهائى '!X117</f>
        <v>0</v>
      </c>
      <c r="AC115" s="38"/>
      <c r="AD115" s="39">
        <f t="shared" si="15"/>
        <v>0</v>
      </c>
      <c r="AE115" s="38"/>
      <c r="AF115" s="38"/>
      <c r="AG115" s="38">
        <f>'البيان النهائى '!AC117</f>
        <v>0</v>
      </c>
      <c r="AH115" s="38">
        <f>'البيان النهائى '!AB117*2.5</f>
        <v>0</v>
      </c>
      <c r="AI115" s="38"/>
      <c r="AJ115" s="38">
        <f>'البيان النهائى '!AF117</f>
        <v>0</v>
      </c>
      <c r="AK115" s="37">
        <f t="shared" si="16"/>
        <v>0</v>
      </c>
      <c r="AL115" s="40">
        <f t="shared" si="17"/>
        <v>466.66666666666663</v>
      </c>
      <c r="AM115" s="40">
        <f t="shared" si="18"/>
        <v>0</v>
      </c>
      <c r="AN115" s="79">
        <f t="shared" si="19"/>
        <v>466.66666666666663</v>
      </c>
      <c r="AO115" s="47"/>
      <c r="AP115" s="63">
        <f>'حضور وانصراف'!AT120*O115</f>
        <v>0</v>
      </c>
      <c r="AQ115" s="46">
        <f>'حضور وانصراف'!AY120</f>
        <v>0</v>
      </c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</row>
    <row r="116" spans="2:92" ht="24" thickBot="1" x14ac:dyDescent="0.25">
      <c r="B116" s="31">
        <f>'البيان النهائى '!A118</f>
        <v>106</v>
      </c>
      <c r="C116" s="31">
        <f>'البيان النهائى '!B118</f>
        <v>288</v>
      </c>
      <c r="D116" s="31" t="str">
        <f>'حضور وانصراف'!F121</f>
        <v>ايهاب السيد محمد مرسى</v>
      </c>
      <c r="E116" s="31" t="s">
        <v>86</v>
      </c>
      <c r="F116" s="31"/>
      <c r="G116" s="32"/>
      <c r="H116" s="31" t="str">
        <f>'حضور وانصراف'!G121</f>
        <v>قسم الأمن</v>
      </c>
      <c r="I116" s="33">
        <f>'حضور وانصراف'!AU121</f>
        <v>1500</v>
      </c>
      <c r="J116" s="33"/>
      <c r="K116" s="33"/>
      <c r="L116" s="33"/>
      <c r="M116" s="33">
        <f>'حضور وانصراف'!AV121</f>
        <v>0</v>
      </c>
      <c r="N116" s="33">
        <f t="shared" si="10"/>
        <v>1500</v>
      </c>
      <c r="O116" s="34">
        <f t="shared" si="11"/>
        <v>50</v>
      </c>
      <c r="P116" s="35">
        <f>'البيان النهائى '!E118</f>
        <v>10</v>
      </c>
      <c r="Q116" s="61">
        <f>'البيان النهائى '!R118</f>
        <v>1.6666666666666667</v>
      </c>
      <c r="R116" s="36">
        <f>'البيان النهائى '!U118+'البيان النهائى '!AA118</f>
        <v>0.25</v>
      </c>
      <c r="S116" s="94">
        <f t="shared" si="12"/>
        <v>11.916666666666666</v>
      </c>
      <c r="T116" s="36">
        <f t="shared" si="13"/>
        <v>595.83333333333337</v>
      </c>
      <c r="U116" s="35"/>
      <c r="V116" s="35"/>
      <c r="W116" s="35"/>
      <c r="X116" s="35"/>
      <c r="Y116" s="36">
        <f t="shared" si="14"/>
        <v>0</v>
      </c>
      <c r="Z116" s="96">
        <f>'البيان النهائى '!Y118</f>
        <v>-16.333333333333336</v>
      </c>
      <c r="AA116" s="38">
        <f>'البيان النهائى '!Z118</f>
        <v>0</v>
      </c>
      <c r="AB116" s="37">
        <f>'البيان النهائى '!X118</f>
        <v>0</v>
      </c>
      <c r="AC116" s="38"/>
      <c r="AD116" s="39">
        <f t="shared" si="15"/>
        <v>0</v>
      </c>
      <c r="AE116" s="38"/>
      <c r="AF116" s="38"/>
      <c r="AG116" s="38">
        <f>'البيان النهائى '!AC118</f>
        <v>0</v>
      </c>
      <c r="AH116" s="38">
        <f>'البيان النهائى '!AB118*2.5</f>
        <v>0</v>
      </c>
      <c r="AI116" s="38"/>
      <c r="AJ116" s="38">
        <f>'البيان النهائى '!AF118</f>
        <v>0</v>
      </c>
      <c r="AK116" s="37">
        <f t="shared" si="16"/>
        <v>0</v>
      </c>
      <c r="AL116" s="40">
        <f t="shared" si="17"/>
        <v>595.83333333333337</v>
      </c>
      <c r="AM116" s="40">
        <f t="shared" si="18"/>
        <v>0</v>
      </c>
      <c r="AN116" s="79">
        <f t="shared" si="19"/>
        <v>595.83333333333337</v>
      </c>
      <c r="AO116" s="47"/>
      <c r="AP116" s="63">
        <f>'حضور وانصراف'!AT121*O116</f>
        <v>0</v>
      </c>
      <c r="AQ116" s="46">
        <f>'حضور وانصراف'!AY121</f>
        <v>0</v>
      </c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</row>
    <row r="117" spans="2:92" ht="24" thickBot="1" x14ac:dyDescent="0.25">
      <c r="B117" s="31">
        <f>'البيان النهائى '!A119</f>
        <v>107</v>
      </c>
      <c r="C117" s="31">
        <f>'البيان النهائى '!B119</f>
        <v>243</v>
      </c>
      <c r="D117" s="31" t="str">
        <f>'حضور وانصراف'!F122</f>
        <v>مصطفى محمود ذكى غريب</v>
      </c>
      <c r="E117" s="31" t="s">
        <v>86</v>
      </c>
      <c r="F117" s="31"/>
      <c r="G117" s="32"/>
      <c r="H117" s="31" t="str">
        <f>'حضور وانصراف'!G122</f>
        <v>عامل انتاج</v>
      </c>
      <c r="I117" s="33">
        <f>'حضور وانصراف'!AU122</f>
        <v>1500</v>
      </c>
      <c r="J117" s="33"/>
      <c r="K117" s="33"/>
      <c r="L117" s="33"/>
      <c r="M117" s="33">
        <f>'حضور وانصراف'!AV122</f>
        <v>0</v>
      </c>
      <c r="N117" s="33">
        <f t="shared" si="10"/>
        <v>1500</v>
      </c>
      <c r="O117" s="34">
        <f t="shared" si="11"/>
        <v>50</v>
      </c>
      <c r="P117" s="35">
        <f>'البيان النهائى '!E119</f>
        <v>10</v>
      </c>
      <c r="Q117" s="61">
        <f>'البيان النهائى '!R119</f>
        <v>1.6666666666666667</v>
      </c>
      <c r="R117" s="36">
        <f>'البيان النهائى '!U119+'البيان النهائى '!AA119</f>
        <v>0</v>
      </c>
      <c r="S117" s="94">
        <f t="shared" si="12"/>
        <v>11.666666666666666</v>
      </c>
      <c r="T117" s="36">
        <f t="shared" si="13"/>
        <v>583.33333333333337</v>
      </c>
      <c r="U117" s="35"/>
      <c r="V117" s="35"/>
      <c r="W117" s="35"/>
      <c r="X117" s="35"/>
      <c r="Y117" s="36">
        <f t="shared" si="14"/>
        <v>0</v>
      </c>
      <c r="Z117" s="96">
        <f>'البيان النهائى '!Y119</f>
        <v>-16.333333333333336</v>
      </c>
      <c r="AA117" s="38">
        <f>'البيان النهائى '!Z119</f>
        <v>0</v>
      </c>
      <c r="AB117" s="37">
        <f>'البيان النهائى '!X119</f>
        <v>0</v>
      </c>
      <c r="AC117" s="38"/>
      <c r="AD117" s="39">
        <f t="shared" si="15"/>
        <v>0</v>
      </c>
      <c r="AE117" s="38"/>
      <c r="AF117" s="38"/>
      <c r="AG117" s="38">
        <f>'البيان النهائى '!AC119</f>
        <v>0</v>
      </c>
      <c r="AH117" s="38">
        <f>'البيان النهائى '!AB119*2.5</f>
        <v>0</v>
      </c>
      <c r="AI117" s="38"/>
      <c r="AJ117" s="38">
        <f>'البيان النهائى '!AF119</f>
        <v>0</v>
      </c>
      <c r="AK117" s="37">
        <f t="shared" si="16"/>
        <v>0</v>
      </c>
      <c r="AL117" s="40">
        <f t="shared" si="17"/>
        <v>583.33333333333337</v>
      </c>
      <c r="AM117" s="40">
        <f t="shared" si="18"/>
        <v>0</v>
      </c>
      <c r="AN117" s="79">
        <f t="shared" si="19"/>
        <v>583.33333333333337</v>
      </c>
      <c r="AO117" s="47"/>
      <c r="AP117" s="63">
        <f>'حضور وانصراف'!AT122*O117</f>
        <v>0</v>
      </c>
      <c r="AQ117" s="46">
        <f>'حضور وانصراف'!AY122</f>
        <v>0</v>
      </c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</row>
    <row r="118" spans="2:92" ht="24" thickBot="1" x14ac:dyDescent="0.25">
      <c r="B118" s="31">
        <f>'البيان النهائى '!A120</f>
        <v>108</v>
      </c>
      <c r="C118" s="31">
        <f>'البيان النهائى '!B120</f>
        <v>264</v>
      </c>
      <c r="D118" s="31" t="str">
        <f>'حضور وانصراف'!F123</f>
        <v>احمد فوزى محمد عبود عطوى</v>
      </c>
      <c r="E118" s="31" t="s">
        <v>86</v>
      </c>
      <c r="F118" s="31"/>
      <c r="G118" s="32"/>
      <c r="H118" s="31" t="str">
        <f>'حضور وانصراف'!G123</f>
        <v>مشرف قسم الحقن</v>
      </c>
      <c r="I118" s="33">
        <f>'حضور وانصراف'!AU123</f>
        <v>2500</v>
      </c>
      <c r="J118" s="33"/>
      <c r="K118" s="33"/>
      <c r="L118" s="33"/>
      <c r="M118" s="33">
        <f>'حضور وانصراف'!AV123</f>
        <v>0</v>
      </c>
      <c r="N118" s="33">
        <f t="shared" si="10"/>
        <v>2500</v>
      </c>
      <c r="O118" s="34">
        <f t="shared" si="11"/>
        <v>83.333333333333329</v>
      </c>
      <c r="P118" s="35">
        <f>'البيان النهائى '!E120</f>
        <v>9</v>
      </c>
      <c r="Q118" s="61">
        <f>'البيان النهائى '!R120</f>
        <v>1.5</v>
      </c>
      <c r="R118" s="36">
        <f>'البيان النهائى '!U120+'البيان النهائى '!AA120</f>
        <v>2.1875</v>
      </c>
      <c r="S118" s="94">
        <f t="shared" si="12"/>
        <v>12.6875</v>
      </c>
      <c r="T118" s="36">
        <f t="shared" si="13"/>
        <v>1057.2916666666665</v>
      </c>
      <c r="U118" s="35"/>
      <c r="V118" s="35"/>
      <c r="W118" s="35"/>
      <c r="X118" s="35"/>
      <c r="Y118" s="36">
        <f t="shared" si="14"/>
        <v>0</v>
      </c>
      <c r="Z118" s="96">
        <f>'البيان النهائى '!Y120</f>
        <v>-17.5</v>
      </c>
      <c r="AA118" s="38">
        <f>'البيان النهائى '!Z120</f>
        <v>0</v>
      </c>
      <c r="AB118" s="37">
        <f>'البيان النهائى '!X120</f>
        <v>0</v>
      </c>
      <c r="AC118" s="38"/>
      <c r="AD118" s="39">
        <f t="shared" si="15"/>
        <v>0</v>
      </c>
      <c r="AE118" s="38"/>
      <c r="AF118" s="38"/>
      <c r="AG118" s="38">
        <f>'البيان النهائى '!AC120</f>
        <v>0</v>
      </c>
      <c r="AH118" s="38">
        <f>'البيان النهائى '!AB120*2.5</f>
        <v>0</v>
      </c>
      <c r="AI118" s="38"/>
      <c r="AJ118" s="38">
        <f>'البيان النهائى '!AF120</f>
        <v>0</v>
      </c>
      <c r="AK118" s="37">
        <f t="shared" si="16"/>
        <v>0</v>
      </c>
      <c r="AL118" s="40">
        <f t="shared" si="17"/>
        <v>1057.2916666666665</v>
      </c>
      <c r="AM118" s="40">
        <f t="shared" si="18"/>
        <v>0</v>
      </c>
      <c r="AN118" s="79">
        <f t="shared" si="19"/>
        <v>1057.2916666666665</v>
      </c>
      <c r="AO118" s="47"/>
      <c r="AP118" s="63">
        <f>'حضور وانصراف'!AT123*O118</f>
        <v>0</v>
      </c>
      <c r="AQ118" s="46">
        <f>'حضور وانصراف'!AY123</f>
        <v>0</v>
      </c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</row>
    <row r="119" spans="2:92" ht="24" thickBot="1" x14ac:dyDescent="0.25">
      <c r="B119" s="31">
        <f>'البيان النهائى '!A121</f>
        <v>109</v>
      </c>
      <c r="C119" s="31">
        <f>'البيان النهائى '!B121</f>
        <v>265</v>
      </c>
      <c r="D119" s="31" t="str">
        <f>'حضور وانصراف'!F124</f>
        <v>محمد عامر محمد حسن عبدالحى</v>
      </c>
      <c r="E119" s="31" t="s">
        <v>86</v>
      </c>
      <c r="F119" s="31"/>
      <c r="G119" s="32"/>
      <c r="H119" s="31" t="str">
        <f>'حضور وانصراف'!G124</f>
        <v>مساعد مشرف قسم الحقن</v>
      </c>
      <c r="I119" s="33">
        <f>'حضور وانصراف'!AU124</f>
        <v>2400</v>
      </c>
      <c r="J119" s="33"/>
      <c r="K119" s="33"/>
      <c r="L119" s="33"/>
      <c r="M119" s="33">
        <f>'حضور وانصراف'!AV124</f>
        <v>0</v>
      </c>
      <c r="N119" s="33">
        <f t="shared" si="10"/>
        <v>2400</v>
      </c>
      <c r="O119" s="34">
        <f t="shared" si="11"/>
        <v>80</v>
      </c>
      <c r="P119" s="35">
        <f>'البيان النهائى '!E121</f>
        <v>9</v>
      </c>
      <c r="Q119" s="61">
        <f>'البيان النهائى '!R121</f>
        <v>1.5</v>
      </c>
      <c r="R119" s="36">
        <f>'البيان النهائى '!U121+'البيان النهائى '!AA121</f>
        <v>3.1458333333333335</v>
      </c>
      <c r="S119" s="94">
        <f t="shared" si="12"/>
        <v>13.645833333333334</v>
      </c>
      <c r="T119" s="36">
        <f t="shared" si="13"/>
        <v>1091.6666666666667</v>
      </c>
      <c r="U119" s="35"/>
      <c r="V119" s="35"/>
      <c r="W119" s="35"/>
      <c r="X119" s="35"/>
      <c r="Y119" s="36">
        <f t="shared" si="14"/>
        <v>0</v>
      </c>
      <c r="Z119" s="96">
        <f>'البيان النهائى '!Y121</f>
        <v>-17.5</v>
      </c>
      <c r="AA119" s="38">
        <f>'البيان النهائى '!Z121</f>
        <v>0</v>
      </c>
      <c r="AB119" s="37">
        <f>'البيان النهائى '!X121</f>
        <v>0.1875</v>
      </c>
      <c r="AC119" s="38"/>
      <c r="AD119" s="39">
        <f t="shared" si="15"/>
        <v>15</v>
      </c>
      <c r="AE119" s="38"/>
      <c r="AF119" s="38"/>
      <c r="AG119" s="38">
        <f>'البيان النهائى '!AC121</f>
        <v>0</v>
      </c>
      <c r="AH119" s="38">
        <f>'البيان النهائى '!AB121*2.5</f>
        <v>0</v>
      </c>
      <c r="AI119" s="38"/>
      <c r="AJ119" s="38">
        <f>'البيان النهائى '!AF121</f>
        <v>0</v>
      </c>
      <c r="AK119" s="37">
        <f t="shared" si="16"/>
        <v>0</v>
      </c>
      <c r="AL119" s="40">
        <f t="shared" si="17"/>
        <v>1091.6666666666667</v>
      </c>
      <c r="AM119" s="40">
        <f t="shared" si="18"/>
        <v>15</v>
      </c>
      <c r="AN119" s="79">
        <f t="shared" si="19"/>
        <v>1076.6666666666667</v>
      </c>
      <c r="AO119" s="47"/>
      <c r="AP119" s="63">
        <f>'حضور وانصراف'!AT124*O119</f>
        <v>0</v>
      </c>
      <c r="AQ119" s="46">
        <f>'حضور وانصراف'!AY124</f>
        <v>0</v>
      </c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</row>
    <row r="120" spans="2:92" ht="24" thickBot="1" x14ac:dyDescent="0.25">
      <c r="B120" s="31">
        <f>'البيان النهائى '!A122</f>
        <v>110</v>
      </c>
      <c r="C120" s="31">
        <f>'البيان النهائى '!B122</f>
        <v>546</v>
      </c>
      <c r="D120" s="31" t="str">
        <f>'حضور وانصراف'!F125</f>
        <v>صبرى يحيي عبدالحفيظ عبدالمهيمن</v>
      </c>
      <c r="E120" s="31" t="s">
        <v>86</v>
      </c>
      <c r="F120" s="31"/>
      <c r="G120" s="32"/>
      <c r="H120" s="31" t="str">
        <f>'حضور وانصراف'!G125</f>
        <v>مساعد مشرف قسم الحقن</v>
      </c>
      <c r="I120" s="33">
        <f>'حضور وانصراف'!AU125</f>
        <v>2100</v>
      </c>
      <c r="J120" s="33"/>
      <c r="K120" s="33"/>
      <c r="L120" s="33"/>
      <c r="M120" s="33">
        <f>'حضور وانصراف'!AV125</f>
        <v>0</v>
      </c>
      <c r="N120" s="33">
        <f t="shared" si="10"/>
        <v>2100</v>
      </c>
      <c r="O120" s="34">
        <f t="shared" si="11"/>
        <v>70</v>
      </c>
      <c r="P120" s="35">
        <f>'البيان النهائى '!E122</f>
        <v>8</v>
      </c>
      <c r="Q120" s="61">
        <f>'البيان النهائى '!R122</f>
        <v>1.3333333333333333</v>
      </c>
      <c r="R120" s="36">
        <f>'البيان النهائى '!U122+'البيان النهائى '!AA122</f>
        <v>0</v>
      </c>
      <c r="S120" s="94">
        <f t="shared" si="12"/>
        <v>9.3333333333333339</v>
      </c>
      <c r="T120" s="36">
        <f t="shared" si="13"/>
        <v>653.33333333333337</v>
      </c>
      <c r="U120" s="35"/>
      <c r="V120" s="35"/>
      <c r="W120" s="35"/>
      <c r="X120" s="35"/>
      <c r="Y120" s="36">
        <f t="shared" si="14"/>
        <v>0</v>
      </c>
      <c r="Z120" s="96">
        <f>'البيان النهائى '!Y122</f>
        <v>-18.666666666666664</v>
      </c>
      <c r="AA120" s="38">
        <f>'البيان النهائى '!Z122</f>
        <v>0</v>
      </c>
      <c r="AB120" s="37">
        <f>'البيان النهائى '!X122</f>
        <v>0.25</v>
      </c>
      <c r="AC120" s="38"/>
      <c r="AD120" s="39">
        <f t="shared" si="15"/>
        <v>17.5</v>
      </c>
      <c r="AE120" s="38"/>
      <c r="AF120" s="38"/>
      <c r="AG120" s="38">
        <f>'البيان النهائى '!AC122</f>
        <v>0</v>
      </c>
      <c r="AH120" s="38">
        <f>'البيان النهائى '!AB122*2.5</f>
        <v>0</v>
      </c>
      <c r="AI120" s="38"/>
      <c r="AJ120" s="38">
        <f>'البيان النهائى '!AF122</f>
        <v>0</v>
      </c>
      <c r="AK120" s="37">
        <f t="shared" si="16"/>
        <v>0</v>
      </c>
      <c r="AL120" s="40">
        <f t="shared" si="17"/>
        <v>653.33333333333337</v>
      </c>
      <c r="AM120" s="40">
        <f t="shared" si="18"/>
        <v>17.5</v>
      </c>
      <c r="AN120" s="79">
        <f t="shared" si="19"/>
        <v>635.83333333333337</v>
      </c>
      <c r="AO120" s="47"/>
      <c r="AP120" s="63">
        <f>'حضور وانصراف'!AT125*O120</f>
        <v>0</v>
      </c>
      <c r="AQ120" s="46">
        <f>'حضور وانصراف'!AY125</f>
        <v>0</v>
      </c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</row>
    <row r="121" spans="2:92" ht="24" thickBot="1" x14ac:dyDescent="0.25">
      <c r="B121" s="31">
        <f>'البيان النهائى '!A123</f>
        <v>111</v>
      </c>
      <c r="C121" s="31">
        <f>'البيان النهائى '!B123</f>
        <v>223</v>
      </c>
      <c r="D121" s="31" t="str">
        <f>'حضور وانصراف'!F126</f>
        <v>عبدالرحمن محمد على محمد</v>
      </c>
      <c r="E121" s="31" t="s">
        <v>86</v>
      </c>
      <c r="F121" s="31"/>
      <c r="G121" s="32"/>
      <c r="H121" s="31" t="str">
        <f>'حضور وانصراف'!G126</f>
        <v>قسم الحقن</v>
      </c>
      <c r="I121" s="33">
        <f>'حضور وانصراف'!AU126</f>
        <v>1400</v>
      </c>
      <c r="J121" s="33"/>
      <c r="K121" s="33"/>
      <c r="L121" s="33"/>
      <c r="M121" s="33">
        <f>'حضور وانصراف'!AV126</f>
        <v>0</v>
      </c>
      <c r="N121" s="33">
        <f t="shared" si="10"/>
        <v>1400</v>
      </c>
      <c r="O121" s="34">
        <f t="shared" si="11"/>
        <v>46.666666666666664</v>
      </c>
      <c r="P121" s="35">
        <f>'البيان النهائى '!E123</f>
        <v>7</v>
      </c>
      <c r="Q121" s="61">
        <f>'البيان النهائى '!R123</f>
        <v>1.1666666666666667</v>
      </c>
      <c r="R121" s="36">
        <f>'البيان النهائى '!U123+'البيان النهائى '!AA123</f>
        <v>0</v>
      </c>
      <c r="S121" s="94">
        <f t="shared" si="12"/>
        <v>8.1666666666666661</v>
      </c>
      <c r="T121" s="36">
        <f t="shared" si="13"/>
        <v>381.11111111111109</v>
      </c>
      <c r="U121" s="35"/>
      <c r="V121" s="35"/>
      <c r="W121" s="35"/>
      <c r="X121" s="35"/>
      <c r="Y121" s="36">
        <f t="shared" si="14"/>
        <v>0</v>
      </c>
      <c r="Z121" s="96">
        <f>'البيان النهائى '!Y123</f>
        <v>-19.833333333333336</v>
      </c>
      <c r="AA121" s="38">
        <f>'البيان النهائى '!Z123</f>
        <v>0</v>
      </c>
      <c r="AB121" s="37">
        <f>'البيان النهائى '!X123</f>
        <v>0.125</v>
      </c>
      <c r="AC121" s="38"/>
      <c r="AD121" s="39">
        <f t="shared" si="15"/>
        <v>5.833333333333333</v>
      </c>
      <c r="AE121" s="38"/>
      <c r="AF121" s="38"/>
      <c r="AG121" s="38">
        <f>'البيان النهائى '!AC123</f>
        <v>0</v>
      </c>
      <c r="AH121" s="38">
        <f>'البيان النهائى '!AB123*2.5</f>
        <v>0</v>
      </c>
      <c r="AI121" s="38"/>
      <c r="AJ121" s="38">
        <f>'البيان النهائى '!AF123</f>
        <v>0</v>
      </c>
      <c r="AK121" s="37">
        <f t="shared" si="16"/>
        <v>0</v>
      </c>
      <c r="AL121" s="40">
        <f t="shared" si="17"/>
        <v>381.11111111111109</v>
      </c>
      <c r="AM121" s="40">
        <f t="shared" si="18"/>
        <v>5.833333333333333</v>
      </c>
      <c r="AN121" s="79">
        <f t="shared" si="19"/>
        <v>375.27777777777777</v>
      </c>
      <c r="AO121" s="47"/>
      <c r="AP121" s="63">
        <f>'حضور وانصراف'!AT126*O121</f>
        <v>0</v>
      </c>
      <c r="AQ121" s="46">
        <f>'حضور وانصراف'!AY126</f>
        <v>0</v>
      </c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</row>
    <row r="122" spans="2:92" ht="24" thickBot="1" x14ac:dyDescent="0.25">
      <c r="B122" s="31">
        <f>'البيان النهائى '!A124</f>
        <v>112</v>
      </c>
      <c r="C122" s="31">
        <f>'البيان النهائى '!B124</f>
        <v>260</v>
      </c>
      <c r="D122" s="31" t="str">
        <f>'حضور وانصراف'!F127</f>
        <v>وليد اشرف عبدالرازق محمد</v>
      </c>
      <c r="E122" s="31" t="s">
        <v>86</v>
      </c>
      <c r="F122" s="31"/>
      <c r="G122" s="32"/>
      <c r="H122" s="31" t="str">
        <f>'حضور وانصراف'!G127</f>
        <v>قسم الحقن</v>
      </c>
      <c r="I122" s="33">
        <f>'حضور وانصراف'!AU127</f>
        <v>1500</v>
      </c>
      <c r="J122" s="33"/>
      <c r="K122" s="33"/>
      <c r="L122" s="33"/>
      <c r="M122" s="33">
        <f>'حضور وانصراف'!AV127</f>
        <v>0</v>
      </c>
      <c r="N122" s="33">
        <f t="shared" si="10"/>
        <v>1500</v>
      </c>
      <c r="O122" s="34">
        <f t="shared" si="11"/>
        <v>50</v>
      </c>
      <c r="P122" s="35">
        <f>'البيان النهائى '!E124</f>
        <v>10</v>
      </c>
      <c r="Q122" s="61">
        <f>'البيان النهائى '!R124</f>
        <v>1.6666666666666667</v>
      </c>
      <c r="R122" s="36">
        <f>'البيان النهائى '!U124+'البيان النهائى '!AA124</f>
        <v>0</v>
      </c>
      <c r="S122" s="94">
        <f t="shared" si="12"/>
        <v>11.666666666666666</v>
      </c>
      <c r="T122" s="36">
        <f t="shared" si="13"/>
        <v>583.33333333333337</v>
      </c>
      <c r="U122" s="35"/>
      <c r="V122" s="35"/>
      <c r="W122" s="35"/>
      <c r="X122" s="35"/>
      <c r="Y122" s="36">
        <f t="shared" si="14"/>
        <v>0</v>
      </c>
      <c r="Z122" s="96">
        <f>'البيان النهائى '!Y124</f>
        <v>-16.333333333333336</v>
      </c>
      <c r="AA122" s="38">
        <f>'البيان النهائى '!Z124</f>
        <v>0</v>
      </c>
      <c r="AB122" s="37">
        <f>'البيان النهائى '!X124</f>
        <v>0.375</v>
      </c>
      <c r="AC122" s="38"/>
      <c r="AD122" s="39">
        <f t="shared" si="15"/>
        <v>18.75</v>
      </c>
      <c r="AE122" s="38"/>
      <c r="AF122" s="38"/>
      <c r="AG122" s="38">
        <f>'البيان النهائى '!AC124</f>
        <v>0</v>
      </c>
      <c r="AH122" s="38">
        <f>'البيان النهائى '!AB124*2.5</f>
        <v>0</v>
      </c>
      <c r="AI122" s="38"/>
      <c r="AJ122" s="38">
        <f>'البيان النهائى '!AF124</f>
        <v>0</v>
      </c>
      <c r="AK122" s="37">
        <f t="shared" si="16"/>
        <v>0</v>
      </c>
      <c r="AL122" s="40">
        <f t="shared" si="17"/>
        <v>583.33333333333337</v>
      </c>
      <c r="AM122" s="40">
        <f t="shared" si="18"/>
        <v>18.75</v>
      </c>
      <c r="AN122" s="79">
        <f t="shared" si="19"/>
        <v>564.58333333333337</v>
      </c>
      <c r="AO122" s="47"/>
      <c r="AP122" s="63">
        <f>'حضور وانصراف'!AT127*O122</f>
        <v>0</v>
      </c>
      <c r="AQ122" s="46">
        <f>'حضور وانصراف'!AY127</f>
        <v>0</v>
      </c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</row>
    <row r="123" spans="2:92" ht="24" thickBot="1" x14ac:dyDescent="0.25">
      <c r="B123" s="31">
        <f>'البيان النهائى '!A125</f>
        <v>113</v>
      </c>
      <c r="C123" s="31">
        <f>'البيان النهائى '!B125</f>
        <v>261</v>
      </c>
      <c r="D123" s="31" t="str">
        <f>'حضور وانصراف'!F128</f>
        <v>محمد مدحت شحاته ابراهيم</v>
      </c>
      <c r="E123" s="31" t="s">
        <v>86</v>
      </c>
      <c r="F123" s="31"/>
      <c r="G123" s="32"/>
      <c r="H123" s="31" t="str">
        <f>'حضور وانصراف'!G128</f>
        <v>قسم الحقن</v>
      </c>
      <c r="I123" s="33">
        <f>'حضور وانصراف'!AU128</f>
        <v>1500</v>
      </c>
      <c r="J123" s="33"/>
      <c r="K123" s="33"/>
      <c r="L123" s="33"/>
      <c r="M123" s="33">
        <f>'حضور وانصراف'!AV128</f>
        <v>0</v>
      </c>
      <c r="N123" s="33">
        <f t="shared" si="10"/>
        <v>1500</v>
      </c>
      <c r="O123" s="34">
        <f t="shared" si="11"/>
        <v>50</v>
      </c>
      <c r="P123" s="35">
        <f>'البيان النهائى '!E125</f>
        <v>8</v>
      </c>
      <c r="Q123" s="61">
        <f>'البيان النهائى '!R125</f>
        <v>1.3333333333333333</v>
      </c>
      <c r="R123" s="36">
        <f>'البيان النهائى '!U125+'البيان النهائى '!AA125</f>
        <v>0</v>
      </c>
      <c r="S123" s="94">
        <f t="shared" si="12"/>
        <v>9.3333333333333339</v>
      </c>
      <c r="T123" s="36">
        <f t="shared" si="13"/>
        <v>466.66666666666663</v>
      </c>
      <c r="U123" s="35"/>
      <c r="V123" s="35"/>
      <c r="W123" s="35"/>
      <c r="X123" s="35"/>
      <c r="Y123" s="36">
        <f t="shared" si="14"/>
        <v>0</v>
      </c>
      <c r="Z123" s="96">
        <f>'البيان النهائى '!Y125</f>
        <v>-18.666666666666664</v>
      </c>
      <c r="AA123" s="38">
        <f>'البيان النهائى '!Z125</f>
        <v>0</v>
      </c>
      <c r="AB123" s="37">
        <f>'البيان النهائى '!X125</f>
        <v>0</v>
      </c>
      <c r="AC123" s="38"/>
      <c r="AD123" s="39">
        <f t="shared" si="15"/>
        <v>0</v>
      </c>
      <c r="AE123" s="38"/>
      <c r="AF123" s="38"/>
      <c r="AG123" s="38">
        <f>'البيان النهائى '!AC125</f>
        <v>0</v>
      </c>
      <c r="AH123" s="38">
        <f>'البيان النهائى '!AB125*2.5</f>
        <v>0</v>
      </c>
      <c r="AI123" s="38"/>
      <c r="AJ123" s="38">
        <f>'البيان النهائى '!AF125</f>
        <v>0</v>
      </c>
      <c r="AK123" s="37">
        <f t="shared" si="16"/>
        <v>0</v>
      </c>
      <c r="AL123" s="40">
        <f t="shared" si="17"/>
        <v>466.66666666666663</v>
      </c>
      <c r="AM123" s="40">
        <f t="shared" si="18"/>
        <v>0</v>
      </c>
      <c r="AN123" s="79">
        <f t="shared" si="19"/>
        <v>466.66666666666663</v>
      </c>
      <c r="AO123" s="47"/>
      <c r="AP123" s="63">
        <f>'حضور وانصراف'!AT128*O123</f>
        <v>0</v>
      </c>
      <c r="AQ123" s="46">
        <f>'حضور وانصراف'!AY128</f>
        <v>0</v>
      </c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</row>
    <row r="124" spans="2:92" ht="24" thickBot="1" x14ac:dyDescent="0.25">
      <c r="B124" s="31">
        <f>'البيان النهائى '!A126</f>
        <v>114</v>
      </c>
      <c r="C124" s="31">
        <f>'البيان النهائى '!B126</f>
        <v>262</v>
      </c>
      <c r="D124" s="31" t="str">
        <f>'حضور وانصراف'!F129</f>
        <v>محمد احمد مختار اسماعيل احمد</v>
      </c>
      <c r="E124" s="31" t="s">
        <v>86</v>
      </c>
      <c r="F124" s="31"/>
      <c r="G124" s="32"/>
      <c r="H124" s="31" t="str">
        <f>'حضور وانصراف'!G129</f>
        <v>قسم الحقن</v>
      </c>
      <c r="I124" s="33">
        <f>'حضور وانصراف'!AU129</f>
        <v>1500</v>
      </c>
      <c r="J124" s="33"/>
      <c r="K124" s="33"/>
      <c r="L124" s="33"/>
      <c r="M124" s="33">
        <f>'حضور وانصراف'!AV129</f>
        <v>0</v>
      </c>
      <c r="N124" s="33">
        <f t="shared" si="10"/>
        <v>1500</v>
      </c>
      <c r="O124" s="34">
        <f t="shared" si="11"/>
        <v>50</v>
      </c>
      <c r="P124" s="35">
        <f>'البيان النهائى '!E126</f>
        <v>9</v>
      </c>
      <c r="Q124" s="61">
        <f>'البيان النهائى '!R126</f>
        <v>1.5</v>
      </c>
      <c r="R124" s="36">
        <f>'البيان النهائى '!U126+'البيان النهائى '!AA126</f>
        <v>0</v>
      </c>
      <c r="S124" s="94">
        <f t="shared" si="12"/>
        <v>10.5</v>
      </c>
      <c r="T124" s="36">
        <f t="shared" si="13"/>
        <v>525</v>
      </c>
      <c r="U124" s="35"/>
      <c r="V124" s="35"/>
      <c r="W124" s="35"/>
      <c r="X124" s="35"/>
      <c r="Y124" s="36">
        <f t="shared" si="14"/>
        <v>0</v>
      </c>
      <c r="Z124" s="96">
        <f>'البيان النهائى '!Y126</f>
        <v>-17.5</v>
      </c>
      <c r="AA124" s="38">
        <f>'البيان النهائى '!Z126</f>
        <v>0</v>
      </c>
      <c r="AB124" s="37">
        <f>'البيان النهائى '!X126</f>
        <v>0</v>
      </c>
      <c r="AC124" s="38"/>
      <c r="AD124" s="39">
        <f t="shared" si="15"/>
        <v>0</v>
      </c>
      <c r="AE124" s="38"/>
      <c r="AF124" s="38"/>
      <c r="AG124" s="38">
        <f>'البيان النهائى '!AC126</f>
        <v>0</v>
      </c>
      <c r="AH124" s="38">
        <f>'البيان النهائى '!AB126*2.5</f>
        <v>0</v>
      </c>
      <c r="AI124" s="38"/>
      <c r="AJ124" s="38">
        <f>'البيان النهائى '!AF126</f>
        <v>0</v>
      </c>
      <c r="AK124" s="37">
        <f t="shared" si="16"/>
        <v>0</v>
      </c>
      <c r="AL124" s="40">
        <f t="shared" si="17"/>
        <v>525</v>
      </c>
      <c r="AM124" s="40">
        <f t="shared" si="18"/>
        <v>0</v>
      </c>
      <c r="AN124" s="79">
        <f t="shared" si="19"/>
        <v>525</v>
      </c>
      <c r="AO124" s="47"/>
      <c r="AP124" s="63">
        <f>'حضور وانصراف'!AT129*O124</f>
        <v>0</v>
      </c>
      <c r="AQ124" s="46">
        <f>'حضور وانصراف'!AY129</f>
        <v>0</v>
      </c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</row>
    <row r="125" spans="2:92" ht="24" thickBot="1" x14ac:dyDescent="0.25">
      <c r="B125" s="31">
        <f>'البيان النهائى '!A127</f>
        <v>115</v>
      </c>
      <c r="C125" s="31">
        <f>'البيان النهائى '!B127</f>
        <v>263</v>
      </c>
      <c r="D125" s="31" t="str">
        <f>'حضور وانصراف'!F130</f>
        <v>محمود عبدالنبى السيد سيد احمد</v>
      </c>
      <c r="E125" s="31" t="s">
        <v>86</v>
      </c>
      <c r="F125" s="31"/>
      <c r="G125" s="32"/>
      <c r="H125" s="31" t="str">
        <f>'حضور وانصراف'!G130</f>
        <v>قسم الحقن</v>
      </c>
      <c r="I125" s="33">
        <f>'حضور وانصراف'!AU130</f>
        <v>1500</v>
      </c>
      <c r="J125" s="33"/>
      <c r="K125" s="33"/>
      <c r="L125" s="33"/>
      <c r="M125" s="33">
        <f>'حضور وانصراف'!AV130</f>
        <v>0</v>
      </c>
      <c r="N125" s="33">
        <f t="shared" si="10"/>
        <v>1500</v>
      </c>
      <c r="O125" s="34">
        <f t="shared" si="11"/>
        <v>50</v>
      </c>
      <c r="P125" s="35">
        <f>'البيان النهائى '!E127</f>
        <v>10</v>
      </c>
      <c r="Q125" s="61">
        <f>'البيان النهائى '!R127</f>
        <v>1.6666666666666667</v>
      </c>
      <c r="R125" s="36">
        <f>'البيان النهائى '!U127+'البيان النهائى '!AA127</f>
        <v>0.75</v>
      </c>
      <c r="S125" s="94">
        <f t="shared" si="12"/>
        <v>12.416666666666666</v>
      </c>
      <c r="T125" s="36">
        <f t="shared" si="13"/>
        <v>620.83333333333337</v>
      </c>
      <c r="U125" s="35"/>
      <c r="V125" s="35"/>
      <c r="W125" s="35"/>
      <c r="X125" s="35"/>
      <c r="Y125" s="36">
        <f t="shared" si="14"/>
        <v>0</v>
      </c>
      <c r="Z125" s="96">
        <f>'البيان النهائى '!Y127</f>
        <v>-16.333333333333336</v>
      </c>
      <c r="AA125" s="38">
        <f>'البيان النهائى '!Z127</f>
        <v>0</v>
      </c>
      <c r="AB125" s="37">
        <f>'البيان النهائى '!X127</f>
        <v>0</v>
      </c>
      <c r="AC125" s="38"/>
      <c r="AD125" s="39">
        <f t="shared" si="15"/>
        <v>0</v>
      </c>
      <c r="AE125" s="38"/>
      <c r="AF125" s="38"/>
      <c r="AG125" s="38">
        <f>'البيان النهائى '!AC127</f>
        <v>0</v>
      </c>
      <c r="AH125" s="38">
        <f>'البيان النهائى '!AB127*2.5</f>
        <v>0</v>
      </c>
      <c r="AI125" s="38"/>
      <c r="AJ125" s="38">
        <f>'البيان النهائى '!AF127</f>
        <v>0</v>
      </c>
      <c r="AK125" s="37">
        <f t="shared" si="16"/>
        <v>0</v>
      </c>
      <c r="AL125" s="40">
        <f t="shared" si="17"/>
        <v>620.83333333333337</v>
      </c>
      <c r="AM125" s="40">
        <f t="shared" si="18"/>
        <v>0</v>
      </c>
      <c r="AN125" s="79">
        <f t="shared" si="19"/>
        <v>620.83333333333337</v>
      </c>
      <c r="AO125" s="47"/>
      <c r="AP125" s="63">
        <f>'حضور وانصراف'!AT130*O125</f>
        <v>0</v>
      </c>
      <c r="AQ125" s="46">
        <f>'حضور وانصراف'!AY130</f>
        <v>0</v>
      </c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</row>
    <row r="126" spans="2:92" ht="24" thickBot="1" x14ac:dyDescent="0.25">
      <c r="B126" s="31">
        <f>'البيان النهائى '!A128</f>
        <v>116</v>
      </c>
      <c r="C126" s="31">
        <f>'البيان النهائى '!B128</f>
        <v>266</v>
      </c>
      <c r="D126" s="31" t="str">
        <f>'حضور وانصراف'!F131</f>
        <v>احمد حماده صلاح مصطفى السيد</v>
      </c>
      <c r="E126" s="31" t="s">
        <v>86</v>
      </c>
      <c r="F126" s="31"/>
      <c r="G126" s="32"/>
      <c r="H126" s="31" t="str">
        <f>'حضور وانصراف'!G131</f>
        <v>قسم الحقن</v>
      </c>
      <c r="I126" s="33">
        <f>'حضور وانصراف'!AU131</f>
        <v>1500</v>
      </c>
      <c r="J126" s="33"/>
      <c r="K126" s="33"/>
      <c r="L126" s="33"/>
      <c r="M126" s="33">
        <f>'حضور وانصراف'!AV131</f>
        <v>0</v>
      </c>
      <c r="N126" s="33">
        <f t="shared" si="10"/>
        <v>1500</v>
      </c>
      <c r="O126" s="34">
        <f t="shared" si="11"/>
        <v>50</v>
      </c>
      <c r="P126" s="35">
        <f>'البيان النهائى '!E128</f>
        <v>8</v>
      </c>
      <c r="Q126" s="61">
        <f>'البيان النهائى '!R128</f>
        <v>1.3333333333333333</v>
      </c>
      <c r="R126" s="36">
        <f>'البيان النهائى '!U128+'البيان النهائى '!AA128</f>
        <v>0.75</v>
      </c>
      <c r="S126" s="94">
        <f t="shared" si="12"/>
        <v>10.083333333333334</v>
      </c>
      <c r="T126" s="36">
        <f t="shared" si="13"/>
        <v>504.16666666666663</v>
      </c>
      <c r="U126" s="35"/>
      <c r="V126" s="35"/>
      <c r="W126" s="35"/>
      <c r="X126" s="35"/>
      <c r="Y126" s="36">
        <f t="shared" si="14"/>
        <v>0</v>
      </c>
      <c r="Z126" s="96">
        <f>'البيان النهائى '!Y128</f>
        <v>-18.666666666666664</v>
      </c>
      <c r="AA126" s="38">
        <f>'البيان النهائى '!Z128</f>
        <v>0</v>
      </c>
      <c r="AB126" s="37">
        <f>'البيان النهائى '!X128</f>
        <v>0</v>
      </c>
      <c r="AC126" s="38"/>
      <c r="AD126" s="39">
        <f t="shared" si="15"/>
        <v>0</v>
      </c>
      <c r="AE126" s="38"/>
      <c r="AF126" s="38"/>
      <c r="AG126" s="38">
        <f>'البيان النهائى '!AC128</f>
        <v>0</v>
      </c>
      <c r="AH126" s="38">
        <f>'البيان النهائى '!AB128*2.5</f>
        <v>0</v>
      </c>
      <c r="AI126" s="38"/>
      <c r="AJ126" s="38">
        <f>'البيان النهائى '!AF128</f>
        <v>0</v>
      </c>
      <c r="AK126" s="37">
        <f t="shared" si="16"/>
        <v>0</v>
      </c>
      <c r="AL126" s="40">
        <f t="shared" si="17"/>
        <v>504.16666666666663</v>
      </c>
      <c r="AM126" s="40">
        <f t="shared" si="18"/>
        <v>0</v>
      </c>
      <c r="AN126" s="79">
        <f t="shared" si="19"/>
        <v>504.16666666666663</v>
      </c>
      <c r="AO126" s="47"/>
      <c r="AP126" s="63">
        <f>'حضور وانصراف'!AT131*O126</f>
        <v>0</v>
      </c>
      <c r="AQ126" s="46">
        <f>'حضور وانصراف'!AY131</f>
        <v>0</v>
      </c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</row>
    <row r="127" spans="2:92" ht="24" thickBot="1" x14ac:dyDescent="0.25">
      <c r="B127" s="31">
        <f>'البيان النهائى '!A129</f>
        <v>117</v>
      </c>
      <c r="C127" s="31">
        <f>'البيان النهائى '!B129</f>
        <v>267</v>
      </c>
      <c r="D127" s="31" t="str">
        <f>'حضور وانصراف'!F132</f>
        <v>محمود صابر شحات عبدالحميد حسن</v>
      </c>
      <c r="E127" s="31" t="s">
        <v>86</v>
      </c>
      <c r="F127" s="31"/>
      <c r="G127" s="32"/>
      <c r="H127" s="31" t="str">
        <f>'حضور وانصراف'!G132</f>
        <v>قسم الحقن</v>
      </c>
      <c r="I127" s="33">
        <f>'حضور وانصراف'!AU132</f>
        <v>1500</v>
      </c>
      <c r="J127" s="33"/>
      <c r="K127" s="33"/>
      <c r="L127" s="33"/>
      <c r="M127" s="33">
        <f>'حضور وانصراف'!AV132</f>
        <v>0</v>
      </c>
      <c r="N127" s="33">
        <f t="shared" si="10"/>
        <v>1500</v>
      </c>
      <c r="O127" s="34">
        <f t="shared" si="11"/>
        <v>50</v>
      </c>
      <c r="P127" s="35">
        <f>'البيان النهائى '!E129</f>
        <v>8</v>
      </c>
      <c r="Q127" s="61">
        <f>'البيان النهائى '!R129</f>
        <v>1.3333333333333333</v>
      </c>
      <c r="R127" s="36">
        <f>'البيان النهائى '!U129+'البيان النهائى '!AA129</f>
        <v>0.125</v>
      </c>
      <c r="S127" s="94">
        <f t="shared" si="12"/>
        <v>9.4583333333333339</v>
      </c>
      <c r="T127" s="36">
        <f t="shared" si="13"/>
        <v>472.91666666666663</v>
      </c>
      <c r="U127" s="35"/>
      <c r="V127" s="35"/>
      <c r="W127" s="35"/>
      <c r="X127" s="35"/>
      <c r="Y127" s="36">
        <f t="shared" si="14"/>
        <v>0</v>
      </c>
      <c r="Z127" s="96">
        <f>'البيان النهائى '!Y129</f>
        <v>-18.666666666666664</v>
      </c>
      <c r="AA127" s="38">
        <f>'البيان النهائى '!Z129</f>
        <v>0</v>
      </c>
      <c r="AB127" s="37">
        <f>'البيان النهائى '!X129</f>
        <v>0</v>
      </c>
      <c r="AC127" s="38"/>
      <c r="AD127" s="39">
        <f t="shared" si="15"/>
        <v>0</v>
      </c>
      <c r="AE127" s="38"/>
      <c r="AF127" s="38"/>
      <c r="AG127" s="38">
        <f>'البيان النهائى '!AC129</f>
        <v>0</v>
      </c>
      <c r="AH127" s="38">
        <f>'البيان النهائى '!AB129*2.5</f>
        <v>0</v>
      </c>
      <c r="AI127" s="38"/>
      <c r="AJ127" s="38">
        <f>'البيان النهائى '!AF129</f>
        <v>0</v>
      </c>
      <c r="AK127" s="37">
        <f t="shared" si="16"/>
        <v>0</v>
      </c>
      <c r="AL127" s="40">
        <f t="shared" si="17"/>
        <v>472.91666666666663</v>
      </c>
      <c r="AM127" s="40">
        <f t="shared" si="18"/>
        <v>0</v>
      </c>
      <c r="AN127" s="79">
        <f t="shared" si="19"/>
        <v>472.91666666666663</v>
      </c>
      <c r="AO127" s="47"/>
      <c r="AP127" s="63">
        <f>'حضور وانصراف'!AT132*O127</f>
        <v>0</v>
      </c>
      <c r="AQ127" s="46">
        <f>'حضور وانصراف'!AY132</f>
        <v>0</v>
      </c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</row>
    <row r="128" spans="2:92" ht="24" thickBot="1" x14ac:dyDescent="0.25">
      <c r="B128" s="31">
        <f>'البيان النهائى '!A130</f>
        <v>118</v>
      </c>
      <c r="C128" s="31">
        <f>'البيان النهائى '!B130</f>
        <v>268</v>
      </c>
      <c r="D128" s="31" t="str">
        <f>'حضور وانصراف'!F133</f>
        <v>ايهاب سمير جلال احمد مصطفى</v>
      </c>
      <c r="E128" s="31" t="s">
        <v>86</v>
      </c>
      <c r="F128" s="31"/>
      <c r="G128" s="32"/>
      <c r="H128" s="31" t="str">
        <f>'حضور وانصراف'!G133</f>
        <v>قسم الحقن</v>
      </c>
      <c r="I128" s="33">
        <f>'حضور وانصراف'!AU133</f>
        <v>1700</v>
      </c>
      <c r="J128" s="33"/>
      <c r="K128" s="33"/>
      <c r="L128" s="33"/>
      <c r="M128" s="33">
        <f>'حضور وانصراف'!AV133</f>
        <v>0</v>
      </c>
      <c r="N128" s="33">
        <f t="shared" si="10"/>
        <v>1700</v>
      </c>
      <c r="O128" s="34">
        <f t="shared" si="11"/>
        <v>56.666666666666664</v>
      </c>
      <c r="P128" s="35">
        <f>'البيان النهائى '!E130</f>
        <v>3</v>
      </c>
      <c r="Q128" s="61">
        <f>'البيان النهائى '!R130</f>
        <v>0.5</v>
      </c>
      <c r="R128" s="36">
        <f>'البيان النهائى '!U130+'البيان النهائى '!AA130</f>
        <v>0</v>
      </c>
      <c r="S128" s="94">
        <f t="shared" si="12"/>
        <v>3.5</v>
      </c>
      <c r="T128" s="36">
        <f t="shared" si="13"/>
        <v>198.33333333333334</v>
      </c>
      <c r="U128" s="35"/>
      <c r="V128" s="35"/>
      <c r="W128" s="35"/>
      <c r="X128" s="35"/>
      <c r="Y128" s="36">
        <f t="shared" si="14"/>
        <v>0</v>
      </c>
      <c r="Z128" s="96">
        <f>'البيان النهائى '!Y130</f>
        <v>-24.5</v>
      </c>
      <c r="AA128" s="38">
        <f>'البيان النهائى '!Z130</f>
        <v>0</v>
      </c>
      <c r="AB128" s="37">
        <f>'البيان النهائى '!X130</f>
        <v>0</v>
      </c>
      <c r="AC128" s="38"/>
      <c r="AD128" s="39">
        <f t="shared" si="15"/>
        <v>0</v>
      </c>
      <c r="AE128" s="38"/>
      <c r="AF128" s="38"/>
      <c r="AG128" s="38">
        <f>'البيان النهائى '!AC130</f>
        <v>0</v>
      </c>
      <c r="AH128" s="38">
        <f>'البيان النهائى '!AB130*2.5</f>
        <v>0</v>
      </c>
      <c r="AI128" s="38"/>
      <c r="AJ128" s="38">
        <f>'البيان النهائى '!AF130</f>
        <v>0</v>
      </c>
      <c r="AK128" s="37">
        <f t="shared" si="16"/>
        <v>0</v>
      </c>
      <c r="AL128" s="40">
        <f t="shared" si="17"/>
        <v>198.33333333333334</v>
      </c>
      <c r="AM128" s="40">
        <f t="shared" si="18"/>
        <v>0</v>
      </c>
      <c r="AN128" s="79">
        <f t="shared" si="19"/>
        <v>198.33333333333334</v>
      </c>
      <c r="AO128" s="47"/>
      <c r="AP128" s="63">
        <f>'حضور وانصراف'!AT133*O128</f>
        <v>0</v>
      </c>
      <c r="AQ128" s="46">
        <f>'حضور وانصراف'!AY133</f>
        <v>0</v>
      </c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</row>
    <row r="129" spans="2:92" ht="24" thickBot="1" x14ac:dyDescent="0.25">
      <c r="B129" s="31">
        <f>'البيان النهائى '!A131</f>
        <v>119</v>
      </c>
      <c r="C129" s="31">
        <f>'البيان النهائى '!B131</f>
        <v>269</v>
      </c>
      <c r="D129" s="31" t="str">
        <f>'حضور وانصراف'!F134</f>
        <v>محمد محمود اسماعيل اسماعيل هيكل</v>
      </c>
      <c r="E129" s="31" t="s">
        <v>86</v>
      </c>
      <c r="F129" s="31"/>
      <c r="G129" s="32"/>
      <c r="H129" s="31" t="str">
        <f>'حضور وانصراف'!G134</f>
        <v>قسم الحقن</v>
      </c>
      <c r="I129" s="33">
        <f>'حضور وانصراف'!AU134</f>
        <v>1500</v>
      </c>
      <c r="J129" s="33"/>
      <c r="K129" s="33"/>
      <c r="L129" s="33"/>
      <c r="M129" s="33">
        <f>'حضور وانصراف'!AV134</f>
        <v>0</v>
      </c>
      <c r="N129" s="33">
        <f t="shared" si="10"/>
        <v>1500</v>
      </c>
      <c r="O129" s="34">
        <f t="shared" si="11"/>
        <v>50</v>
      </c>
      <c r="P129" s="35">
        <f>'البيان النهائى '!E131</f>
        <v>10</v>
      </c>
      <c r="Q129" s="61">
        <f>'البيان النهائى '!R131</f>
        <v>1.6666666666666667</v>
      </c>
      <c r="R129" s="36">
        <f>'البيان النهائى '!U131+'البيان النهائى '!AA131</f>
        <v>0.75</v>
      </c>
      <c r="S129" s="94">
        <f t="shared" si="12"/>
        <v>12.416666666666666</v>
      </c>
      <c r="T129" s="36">
        <f t="shared" si="13"/>
        <v>620.83333333333337</v>
      </c>
      <c r="U129" s="35"/>
      <c r="V129" s="35"/>
      <c r="W129" s="35"/>
      <c r="X129" s="35"/>
      <c r="Y129" s="36">
        <f t="shared" si="14"/>
        <v>0</v>
      </c>
      <c r="Z129" s="96">
        <f>'البيان النهائى '!Y131</f>
        <v>-16.333333333333336</v>
      </c>
      <c r="AA129" s="38">
        <f>'البيان النهائى '!Z131</f>
        <v>0</v>
      </c>
      <c r="AB129" s="37">
        <f>'البيان النهائى '!X131</f>
        <v>0</v>
      </c>
      <c r="AC129" s="38"/>
      <c r="AD129" s="39">
        <f t="shared" si="15"/>
        <v>0</v>
      </c>
      <c r="AE129" s="38"/>
      <c r="AF129" s="38"/>
      <c r="AG129" s="38">
        <f>'البيان النهائى '!AC131</f>
        <v>0</v>
      </c>
      <c r="AH129" s="38">
        <f>'البيان النهائى '!AB131*2.5</f>
        <v>0</v>
      </c>
      <c r="AI129" s="38"/>
      <c r="AJ129" s="38">
        <f>'البيان النهائى '!AF131</f>
        <v>0</v>
      </c>
      <c r="AK129" s="37">
        <f t="shared" si="16"/>
        <v>0</v>
      </c>
      <c r="AL129" s="40">
        <f t="shared" si="17"/>
        <v>620.83333333333337</v>
      </c>
      <c r="AM129" s="40">
        <f t="shared" si="18"/>
        <v>0</v>
      </c>
      <c r="AN129" s="79">
        <f t="shared" si="19"/>
        <v>620.83333333333337</v>
      </c>
      <c r="AO129" s="47"/>
      <c r="AP129" s="63">
        <f>'حضور وانصراف'!AT134*O129</f>
        <v>0</v>
      </c>
      <c r="AQ129" s="46">
        <f>'حضور وانصراف'!AY134</f>
        <v>0</v>
      </c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</row>
    <row r="130" spans="2:92" ht="24" thickBot="1" x14ac:dyDescent="0.25">
      <c r="B130" s="31">
        <f>'البيان النهائى '!A132</f>
        <v>120</v>
      </c>
      <c r="C130" s="31">
        <f>'البيان النهائى '!B132</f>
        <v>0</v>
      </c>
      <c r="D130" s="31" t="str">
        <f>'حضور وانصراف'!F135</f>
        <v>محمود حسين مختار</v>
      </c>
      <c r="E130" s="31" t="s">
        <v>86</v>
      </c>
      <c r="F130" s="31"/>
      <c r="G130" s="32"/>
      <c r="H130" s="31" t="str">
        <f>'حضور وانصراف'!G135</f>
        <v>قسم الحقن</v>
      </c>
      <c r="I130" s="33">
        <f>'حضور وانصراف'!AU135</f>
        <v>1350</v>
      </c>
      <c r="J130" s="33"/>
      <c r="K130" s="33"/>
      <c r="L130" s="33"/>
      <c r="M130" s="33">
        <f>'حضور وانصراف'!AV135</f>
        <v>0</v>
      </c>
      <c r="N130" s="33">
        <f t="shared" si="10"/>
        <v>1350</v>
      </c>
      <c r="O130" s="34">
        <f t="shared" si="11"/>
        <v>45</v>
      </c>
      <c r="P130" s="35">
        <f>'البيان النهائى '!E132</f>
        <v>10</v>
      </c>
      <c r="Q130" s="61">
        <f>'البيان النهائى '!R132</f>
        <v>1.6666666666666667</v>
      </c>
      <c r="R130" s="36">
        <f>'البيان النهائى '!U132+'البيان النهائى '!AA132</f>
        <v>0.125</v>
      </c>
      <c r="S130" s="94">
        <f t="shared" si="12"/>
        <v>11.791666666666666</v>
      </c>
      <c r="T130" s="36">
        <f t="shared" si="13"/>
        <v>530.625</v>
      </c>
      <c r="U130" s="35"/>
      <c r="V130" s="35"/>
      <c r="W130" s="35"/>
      <c r="X130" s="35"/>
      <c r="Y130" s="36">
        <f t="shared" si="14"/>
        <v>0</v>
      </c>
      <c r="Z130" s="96">
        <f>'البيان النهائى '!Y132</f>
        <v>-16.333333333333336</v>
      </c>
      <c r="AA130" s="38">
        <f>'البيان النهائى '!Z132</f>
        <v>0</v>
      </c>
      <c r="AB130" s="37">
        <f>'البيان النهائى '!X132</f>
        <v>0</v>
      </c>
      <c r="AC130" s="38"/>
      <c r="AD130" s="39">
        <f t="shared" si="15"/>
        <v>0</v>
      </c>
      <c r="AE130" s="38"/>
      <c r="AF130" s="38"/>
      <c r="AG130" s="38">
        <f>'البيان النهائى '!AC132</f>
        <v>0</v>
      </c>
      <c r="AH130" s="38">
        <f>'البيان النهائى '!AB132*2.5</f>
        <v>0</v>
      </c>
      <c r="AI130" s="38"/>
      <c r="AJ130" s="38">
        <f>'البيان النهائى '!AF132</f>
        <v>0</v>
      </c>
      <c r="AK130" s="37">
        <f t="shared" si="16"/>
        <v>0</v>
      </c>
      <c r="AL130" s="40">
        <f t="shared" si="17"/>
        <v>530.625</v>
      </c>
      <c r="AM130" s="40">
        <f t="shared" si="18"/>
        <v>0</v>
      </c>
      <c r="AN130" s="79">
        <f t="shared" si="19"/>
        <v>530.625</v>
      </c>
      <c r="AO130" s="47"/>
      <c r="AP130" s="63">
        <f>'حضور وانصراف'!AT135*O130</f>
        <v>0</v>
      </c>
      <c r="AQ130" s="46">
        <f>'حضور وانصراف'!AY135</f>
        <v>0</v>
      </c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</row>
    <row r="131" spans="2:92" ht="24" thickBot="1" x14ac:dyDescent="0.25">
      <c r="B131" s="31">
        <f>'البيان النهائى '!A133</f>
        <v>121</v>
      </c>
      <c r="C131" s="31">
        <f>'البيان النهائى '!B133</f>
        <v>542</v>
      </c>
      <c r="D131" s="31" t="str">
        <f>'حضور وانصراف'!F136</f>
        <v>محمود على عرينى عبدالحميد</v>
      </c>
      <c r="E131" s="31" t="s">
        <v>86</v>
      </c>
      <c r="F131" s="31"/>
      <c r="G131" s="32"/>
      <c r="H131" s="31" t="str">
        <f>'حضور وانصراف'!G136</f>
        <v>قسم الحقن</v>
      </c>
      <c r="I131" s="33">
        <f>'حضور وانصراف'!AU136</f>
        <v>1400</v>
      </c>
      <c r="J131" s="33"/>
      <c r="K131" s="33"/>
      <c r="L131" s="33"/>
      <c r="M131" s="33">
        <f>'حضور وانصراف'!AV136</f>
        <v>0</v>
      </c>
      <c r="N131" s="33">
        <f t="shared" si="10"/>
        <v>1400</v>
      </c>
      <c r="O131" s="34">
        <f t="shared" si="11"/>
        <v>46.666666666666664</v>
      </c>
      <c r="P131" s="35">
        <f>'البيان النهائى '!E133</f>
        <v>10</v>
      </c>
      <c r="Q131" s="61">
        <f>'البيان النهائى '!R133</f>
        <v>1.6666666666666667</v>
      </c>
      <c r="R131" s="36">
        <f>'البيان النهائى '!U133+'البيان النهائى '!AA133</f>
        <v>0</v>
      </c>
      <c r="S131" s="94">
        <f t="shared" si="12"/>
        <v>11.666666666666666</v>
      </c>
      <c r="T131" s="36">
        <f t="shared" si="13"/>
        <v>544.44444444444434</v>
      </c>
      <c r="U131" s="35"/>
      <c r="V131" s="35"/>
      <c r="W131" s="35"/>
      <c r="X131" s="35"/>
      <c r="Y131" s="36">
        <f t="shared" si="14"/>
        <v>0</v>
      </c>
      <c r="Z131" s="96">
        <f>'البيان النهائى '!Y133</f>
        <v>-16.333333333333336</v>
      </c>
      <c r="AA131" s="38">
        <f>'البيان النهائى '!Z133</f>
        <v>0</v>
      </c>
      <c r="AB131" s="37">
        <f>'البيان النهائى '!X133</f>
        <v>0</v>
      </c>
      <c r="AC131" s="38"/>
      <c r="AD131" s="39">
        <f t="shared" si="15"/>
        <v>0</v>
      </c>
      <c r="AE131" s="38"/>
      <c r="AF131" s="38"/>
      <c r="AG131" s="38">
        <f>'البيان النهائى '!AC133</f>
        <v>0</v>
      </c>
      <c r="AH131" s="38">
        <f>'البيان النهائى '!AB133*2.5</f>
        <v>0</v>
      </c>
      <c r="AI131" s="38"/>
      <c r="AJ131" s="38">
        <f>'البيان النهائى '!AF133</f>
        <v>0</v>
      </c>
      <c r="AK131" s="37">
        <f t="shared" si="16"/>
        <v>0</v>
      </c>
      <c r="AL131" s="40">
        <f t="shared" si="17"/>
        <v>544.44444444444434</v>
      </c>
      <c r="AM131" s="40">
        <f t="shared" si="18"/>
        <v>0</v>
      </c>
      <c r="AN131" s="79">
        <f t="shared" si="19"/>
        <v>544.44444444444434</v>
      </c>
      <c r="AO131" s="47"/>
      <c r="AP131" s="63">
        <f>'حضور وانصراف'!AT136*O131</f>
        <v>0</v>
      </c>
      <c r="AQ131" s="46">
        <f>'حضور وانصراف'!AY136</f>
        <v>0</v>
      </c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</row>
    <row r="132" spans="2:92" ht="24" thickBot="1" x14ac:dyDescent="0.25">
      <c r="B132" s="31">
        <f>'البيان النهائى '!A134</f>
        <v>122</v>
      </c>
      <c r="C132" s="31">
        <f>'البيان النهائى '!B134</f>
        <v>272</v>
      </c>
      <c r="D132" s="31" t="str">
        <f>'حضور وانصراف'!F137</f>
        <v>يوسف سيد محمد ابراهيم</v>
      </c>
      <c r="E132" s="31" t="s">
        <v>86</v>
      </c>
      <c r="F132" s="31"/>
      <c r="G132" s="32"/>
      <c r="H132" s="31" t="str">
        <f>'حضور وانصراف'!G137</f>
        <v>قسم الحقن</v>
      </c>
      <c r="I132" s="33">
        <f>'حضور وانصراف'!AU137</f>
        <v>1150</v>
      </c>
      <c r="J132" s="33"/>
      <c r="K132" s="33"/>
      <c r="L132" s="33"/>
      <c r="M132" s="33">
        <f>'حضور وانصراف'!AV137</f>
        <v>0</v>
      </c>
      <c r="N132" s="33">
        <f t="shared" si="10"/>
        <v>1150</v>
      </c>
      <c r="O132" s="34">
        <f t="shared" si="11"/>
        <v>38.333333333333336</v>
      </c>
      <c r="P132" s="35">
        <f>'البيان النهائى '!E134</f>
        <v>10</v>
      </c>
      <c r="Q132" s="61">
        <f>'البيان النهائى '!R134</f>
        <v>1.6666666666666667</v>
      </c>
      <c r="R132" s="36">
        <f>'البيان النهائى '!U134+'البيان النهائى '!AA134</f>
        <v>0</v>
      </c>
      <c r="S132" s="94">
        <f t="shared" si="12"/>
        <v>11.666666666666666</v>
      </c>
      <c r="T132" s="36">
        <f t="shared" si="13"/>
        <v>447.22222222222229</v>
      </c>
      <c r="U132" s="35"/>
      <c r="V132" s="35"/>
      <c r="W132" s="35"/>
      <c r="X132" s="35"/>
      <c r="Y132" s="36">
        <f t="shared" si="14"/>
        <v>0</v>
      </c>
      <c r="Z132" s="96">
        <f>'البيان النهائى '!Y134</f>
        <v>-16.333333333333336</v>
      </c>
      <c r="AA132" s="38">
        <f>'البيان النهائى '!Z134</f>
        <v>0</v>
      </c>
      <c r="AB132" s="37">
        <f>'البيان النهائى '!X134</f>
        <v>0</v>
      </c>
      <c r="AC132" s="38"/>
      <c r="AD132" s="39">
        <f t="shared" si="15"/>
        <v>0</v>
      </c>
      <c r="AE132" s="38"/>
      <c r="AF132" s="38"/>
      <c r="AG132" s="38">
        <f>'البيان النهائى '!AC134</f>
        <v>0</v>
      </c>
      <c r="AH132" s="38">
        <f>'البيان النهائى '!AB134*2.5</f>
        <v>0</v>
      </c>
      <c r="AI132" s="38"/>
      <c r="AJ132" s="38">
        <f>'البيان النهائى '!AF134</f>
        <v>0</v>
      </c>
      <c r="AK132" s="37">
        <f t="shared" si="16"/>
        <v>0</v>
      </c>
      <c r="AL132" s="40">
        <f t="shared" si="17"/>
        <v>447.22222222222229</v>
      </c>
      <c r="AM132" s="40">
        <f t="shared" si="18"/>
        <v>0</v>
      </c>
      <c r="AN132" s="79">
        <f t="shared" si="19"/>
        <v>447.22222222222229</v>
      </c>
      <c r="AO132" s="47"/>
      <c r="AP132" s="63">
        <f>'حضور وانصراف'!AT137*O132</f>
        <v>0</v>
      </c>
      <c r="AQ132" s="46">
        <f>'حضور وانصراف'!AY137</f>
        <v>0</v>
      </c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</row>
    <row r="133" spans="2:92" ht="24" thickBot="1" x14ac:dyDescent="0.25">
      <c r="B133" s="31">
        <f>'البيان النهائى '!A135</f>
        <v>123</v>
      </c>
      <c r="C133" s="31">
        <f>'البيان النهائى '!B135</f>
        <v>296</v>
      </c>
      <c r="D133" s="31" t="str">
        <f>'حضور وانصراف'!F138</f>
        <v>عبوده محمد عبدالله عطيه</v>
      </c>
      <c r="E133" s="31" t="s">
        <v>86</v>
      </c>
      <c r="F133" s="31"/>
      <c r="G133" s="32"/>
      <c r="H133" s="31" t="str">
        <f>'حضور وانصراف'!G138</f>
        <v>قسم الحقن</v>
      </c>
      <c r="I133" s="33">
        <f>'حضور وانصراف'!AU138</f>
        <v>1400</v>
      </c>
      <c r="J133" s="33"/>
      <c r="K133" s="33"/>
      <c r="L133" s="33"/>
      <c r="M133" s="33">
        <f>'حضور وانصراف'!AV138</f>
        <v>0</v>
      </c>
      <c r="N133" s="33">
        <f t="shared" si="10"/>
        <v>1400</v>
      </c>
      <c r="O133" s="34">
        <f t="shared" si="11"/>
        <v>46.666666666666664</v>
      </c>
      <c r="P133" s="35">
        <f>'البيان النهائى '!E135</f>
        <v>7</v>
      </c>
      <c r="Q133" s="61">
        <f>'البيان النهائى '!R135</f>
        <v>1.1666666666666667</v>
      </c>
      <c r="R133" s="36">
        <f>'البيان النهائى '!U135+'البيان النهائى '!AA135</f>
        <v>0.625</v>
      </c>
      <c r="S133" s="94">
        <f t="shared" si="12"/>
        <v>8.7916666666666661</v>
      </c>
      <c r="T133" s="36">
        <f t="shared" si="13"/>
        <v>410.27777777777771</v>
      </c>
      <c r="U133" s="35"/>
      <c r="V133" s="35"/>
      <c r="W133" s="35"/>
      <c r="X133" s="35"/>
      <c r="Y133" s="36">
        <f t="shared" si="14"/>
        <v>0</v>
      </c>
      <c r="Z133" s="96">
        <f>'البيان النهائى '!Y135</f>
        <v>-19.833333333333336</v>
      </c>
      <c r="AA133" s="38">
        <f>'البيان النهائى '!Z135</f>
        <v>0</v>
      </c>
      <c r="AB133" s="37">
        <f>'البيان النهائى '!X135</f>
        <v>8.3333333333333329E-2</v>
      </c>
      <c r="AC133" s="38"/>
      <c r="AD133" s="39">
        <f t="shared" si="15"/>
        <v>3.8888888888888884</v>
      </c>
      <c r="AE133" s="38"/>
      <c r="AF133" s="38"/>
      <c r="AG133" s="38">
        <f>'البيان النهائى '!AC135</f>
        <v>0</v>
      </c>
      <c r="AH133" s="38">
        <f>'البيان النهائى '!AB135*2.5</f>
        <v>0</v>
      </c>
      <c r="AI133" s="38"/>
      <c r="AJ133" s="38">
        <f>'البيان النهائى '!AF135</f>
        <v>0</v>
      </c>
      <c r="AK133" s="37">
        <f t="shared" si="16"/>
        <v>0</v>
      </c>
      <c r="AL133" s="40">
        <f t="shared" si="17"/>
        <v>410.27777777777771</v>
      </c>
      <c r="AM133" s="40">
        <f t="shared" si="18"/>
        <v>3.8888888888888884</v>
      </c>
      <c r="AN133" s="79">
        <f t="shared" si="19"/>
        <v>406.3888888888888</v>
      </c>
      <c r="AO133" s="47"/>
      <c r="AP133" s="63">
        <f>'حضور وانصراف'!AT138*O133</f>
        <v>0</v>
      </c>
      <c r="AQ133" s="46">
        <f>'حضور وانصراف'!AY138</f>
        <v>0</v>
      </c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</row>
    <row r="134" spans="2:92" ht="24" thickBot="1" x14ac:dyDescent="0.25">
      <c r="B134" s="31">
        <f>'البيان النهائى '!A136</f>
        <v>124</v>
      </c>
      <c r="C134" s="31">
        <f>'البيان النهائى '!B136</f>
        <v>259</v>
      </c>
      <c r="D134" s="31" t="str">
        <f>'حضور وانصراف'!F139</f>
        <v>رمضان احمد محمد محمد ابو خضير</v>
      </c>
      <c r="E134" s="31" t="s">
        <v>86</v>
      </c>
      <c r="F134" s="31"/>
      <c r="G134" s="32"/>
      <c r="H134" s="31" t="str">
        <f>'حضور وانصراف'!G139</f>
        <v>قسم الحقن</v>
      </c>
      <c r="I134" s="33">
        <f>'حضور وانصراف'!AU139</f>
        <v>1600</v>
      </c>
      <c r="J134" s="33"/>
      <c r="K134" s="33"/>
      <c r="L134" s="33"/>
      <c r="M134" s="33">
        <f>'حضور وانصراف'!AV139</f>
        <v>0</v>
      </c>
      <c r="N134" s="33">
        <f t="shared" si="10"/>
        <v>1600</v>
      </c>
      <c r="O134" s="34">
        <f t="shared" si="11"/>
        <v>53.333333333333336</v>
      </c>
      <c r="P134" s="35">
        <f>'البيان النهائى '!E136</f>
        <v>10</v>
      </c>
      <c r="Q134" s="61">
        <f>'البيان النهائى '!R136</f>
        <v>1.6666666666666667</v>
      </c>
      <c r="R134" s="36">
        <f>'البيان النهائى '!U136+'البيان النهائى '!AA136</f>
        <v>0.75</v>
      </c>
      <c r="S134" s="94">
        <f t="shared" si="12"/>
        <v>12.416666666666666</v>
      </c>
      <c r="T134" s="36">
        <f t="shared" si="13"/>
        <v>662.22222222222229</v>
      </c>
      <c r="U134" s="35"/>
      <c r="V134" s="35"/>
      <c r="W134" s="35"/>
      <c r="X134" s="35"/>
      <c r="Y134" s="36">
        <f t="shared" si="14"/>
        <v>0</v>
      </c>
      <c r="Z134" s="96">
        <f>'البيان النهائى '!Y136</f>
        <v>-16.333333333333336</v>
      </c>
      <c r="AA134" s="38">
        <f>'البيان النهائى '!Z136</f>
        <v>0</v>
      </c>
      <c r="AB134" s="37">
        <f>'البيان النهائى '!X136</f>
        <v>0</v>
      </c>
      <c r="AC134" s="38"/>
      <c r="AD134" s="39">
        <f t="shared" si="15"/>
        <v>0</v>
      </c>
      <c r="AE134" s="38"/>
      <c r="AF134" s="38"/>
      <c r="AG134" s="38">
        <f>'البيان النهائى '!AC136</f>
        <v>0</v>
      </c>
      <c r="AH134" s="38">
        <f>'البيان النهائى '!AB136*2.5</f>
        <v>0</v>
      </c>
      <c r="AI134" s="38"/>
      <c r="AJ134" s="38">
        <f>'البيان النهائى '!AF136</f>
        <v>0</v>
      </c>
      <c r="AK134" s="37">
        <f t="shared" si="16"/>
        <v>0</v>
      </c>
      <c r="AL134" s="40">
        <f t="shared" si="17"/>
        <v>662.22222222222229</v>
      </c>
      <c r="AM134" s="40">
        <f t="shared" si="18"/>
        <v>0</v>
      </c>
      <c r="AN134" s="79">
        <f t="shared" si="19"/>
        <v>662.22222222222229</v>
      </c>
      <c r="AO134" s="47"/>
      <c r="AP134" s="63">
        <f>'حضور وانصراف'!AT139*O134</f>
        <v>0</v>
      </c>
      <c r="AQ134" s="46">
        <f>'حضور وانصراف'!AY139</f>
        <v>0</v>
      </c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</row>
    <row r="135" spans="2:92" ht="24" thickBot="1" x14ac:dyDescent="0.25">
      <c r="B135" s="31">
        <f>'البيان النهائى '!A137</f>
        <v>125</v>
      </c>
      <c r="C135" s="31">
        <f>'البيان النهائى '!B137</f>
        <v>553</v>
      </c>
      <c r="D135" s="31" t="str">
        <f>'حضور وانصراف'!F140</f>
        <v>عبدالمنعم عبدالمنعم محمد السيد خليل</v>
      </c>
      <c r="E135" s="31" t="s">
        <v>86</v>
      </c>
      <c r="F135" s="31"/>
      <c r="G135" s="32"/>
      <c r="H135" s="31" t="str">
        <f>'حضور وانصراف'!G140</f>
        <v>عامل انتاج</v>
      </c>
      <c r="I135" s="33">
        <f>'حضور وانصراف'!AU140</f>
        <v>1400</v>
      </c>
      <c r="J135" s="33"/>
      <c r="K135" s="33"/>
      <c r="L135" s="33"/>
      <c r="M135" s="33">
        <f>'حضور وانصراف'!AV140</f>
        <v>0</v>
      </c>
      <c r="N135" s="33">
        <f t="shared" si="10"/>
        <v>1400</v>
      </c>
      <c r="O135" s="34">
        <f t="shared" si="11"/>
        <v>46.666666666666664</v>
      </c>
      <c r="P135" s="35">
        <f>'البيان النهائى '!E137</f>
        <v>5</v>
      </c>
      <c r="Q135" s="61">
        <f>'البيان النهائى '!R137</f>
        <v>0.83333333333333337</v>
      </c>
      <c r="R135" s="36">
        <f>'البيان النهائى '!U137+'البيان النهائى '!AA137</f>
        <v>0</v>
      </c>
      <c r="S135" s="94">
        <f t="shared" si="12"/>
        <v>5.833333333333333</v>
      </c>
      <c r="T135" s="36">
        <f t="shared" si="13"/>
        <v>272.22222222222217</v>
      </c>
      <c r="U135" s="35"/>
      <c r="V135" s="35"/>
      <c r="W135" s="35"/>
      <c r="X135" s="35"/>
      <c r="Y135" s="36">
        <f t="shared" si="14"/>
        <v>0</v>
      </c>
      <c r="Z135" s="96">
        <f>'البيان النهائى '!Y137</f>
        <v>-22.166666666666668</v>
      </c>
      <c r="AA135" s="38">
        <f>'البيان النهائى '!Z137</f>
        <v>0</v>
      </c>
      <c r="AB135" s="37">
        <f>'البيان النهائى '!X137</f>
        <v>0</v>
      </c>
      <c r="AC135" s="38"/>
      <c r="AD135" s="39">
        <f t="shared" si="15"/>
        <v>0</v>
      </c>
      <c r="AE135" s="38"/>
      <c r="AF135" s="38"/>
      <c r="AG135" s="38">
        <f>'البيان النهائى '!AC137</f>
        <v>0</v>
      </c>
      <c r="AH135" s="38">
        <f>'البيان النهائى '!AB137*2.5</f>
        <v>0</v>
      </c>
      <c r="AI135" s="38"/>
      <c r="AJ135" s="38">
        <f>'البيان النهائى '!AF137</f>
        <v>0</v>
      </c>
      <c r="AK135" s="37">
        <f t="shared" si="16"/>
        <v>0</v>
      </c>
      <c r="AL135" s="40">
        <f t="shared" si="17"/>
        <v>272.22222222222217</v>
      </c>
      <c r="AM135" s="40">
        <f t="shared" si="18"/>
        <v>0</v>
      </c>
      <c r="AN135" s="79">
        <f t="shared" si="19"/>
        <v>272.22222222222217</v>
      </c>
      <c r="AO135" s="47"/>
      <c r="AP135" s="63">
        <f>'حضور وانصراف'!AT140*O135</f>
        <v>0</v>
      </c>
      <c r="AQ135" s="46">
        <f>'حضور وانصراف'!AY140</f>
        <v>0</v>
      </c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</row>
    <row r="136" spans="2:92" ht="24" thickBot="1" x14ac:dyDescent="0.25">
      <c r="B136" s="31">
        <f>'البيان النهائى '!A138</f>
        <v>126</v>
      </c>
      <c r="C136" s="31">
        <f>'البيان النهائى '!B138</f>
        <v>275</v>
      </c>
      <c r="D136" s="31" t="str">
        <f>'حضور وانصراف'!F141</f>
        <v>احمد محمد احمد جليل</v>
      </c>
      <c r="E136" s="31" t="s">
        <v>86</v>
      </c>
      <c r="F136" s="31"/>
      <c r="G136" s="32"/>
      <c r="H136" s="31" t="str">
        <f>'حضور وانصراف'!G141</f>
        <v>مشرف قسم التغليف</v>
      </c>
      <c r="I136" s="33">
        <f>'حضور وانصراف'!AU141</f>
        <v>2300</v>
      </c>
      <c r="J136" s="33"/>
      <c r="K136" s="33"/>
      <c r="L136" s="33"/>
      <c r="M136" s="33">
        <f>'حضور وانصراف'!AV141</f>
        <v>0</v>
      </c>
      <c r="N136" s="33">
        <f t="shared" si="10"/>
        <v>2300</v>
      </c>
      <c r="O136" s="34">
        <f t="shared" si="11"/>
        <v>76.666666666666671</v>
      </c>
      <c r="P136" s="35">
        <f>'البيان النهائى '!E138</f>
        <v>8</v>
      </c>
      <c r="Q136" s="61">
        <f>'البيان النهائى '!R138</f>
        <v>1.3333333333333333</v>
      </c>
      <c r="R136" s="36">
        <f>'البيان النهائى '!U138+'البيان النهائى '!AA138</f>
        <v>0.5</v>
      </c>
      <c r="S136" s="94">
        <f t="shared" si="12"/>
        <v>9.8333333333333339</v>
      </c>
      <c r="T136" s="36">
        <f t="shared" si="13"/>
        <v>753.88888888888891</v>
      </c>
      <c r="U136" s="35"/>
      <c r="V136" s="35"/>
      <c r="W136" s="35"/>
      <c r="X136" s="35"/>
      <c r="Y136" s="36">
        <f t="shared" si="14"/>
        <v>0</v>
      </c>
      <c r="Z136" s="96">
        <f>'البيان النهائى '!Y138</f>
        <v>-18.666666666666664</v>
      </c>
      <c r="AA136" s="38">
        <f>'البيان النهائى '!Z138</f>
        <v>0</v>
      </c>
      <c r="AB136" s="37">
        <f>'البيان النهائى '!X138</f>
        <v>0.125</v>
      </c>
      <c r="AC136" s="38"/>
      <c r="AD136" s="39">
        <f t="shared" si="15"/>
        <v>9.5833333333333339</v>
      </c>
      <c r="AE136" s="38"/>
      <c r="AF136" s="38"/>
      <c r="AG136" s="38">
        <f>'البيان النهائى '!AC138</f>
        <v>0</v>
      </c>
      <c r="AH136" s="38">
        <f>'البيان النهائى '!AB138*2.5</f>
        <v>0</v>
      </c>
      <c r="AI136" s="38"/>
      <c r="AJ136" s="38">
        <f>'البيان النهائى '!AF138</f>
        <v>0</v>
      </c>
      <c r="AK136" s="37">
        <f t="shared" si="16"/>
        <v>0</v>
      </c>
      <c r="AL136" s="40">
        <f t="shared" si="17"/>
        <v>753.88888888888891</v>
      </c>
      <c r="AM136" s="40">
        <f t="shared" si="18"/>
        <v>9.5833333333333339</v>
      </c>
      <c r="AN136" s="79">
        <f t="shared" si="19"/>
        <v>744.30555555555554</v>
      </c>
      <c r="AO136" s="47"/>
      <c r="AP136" s="63">
        <f>'حضور وانصراف'!AT141*O136</f>
        <v>0</v>
      </c>
      <c r="AQ136" s="46">
        <f>'حضور وانصراف'!AY141</f>
        <v>0</v>
      </c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</row>
    <row r="137" spans="2:92" ht="24" thickBot="1" x14ac:dyDescent="0.25">
      <c r="B137" s="31">
        <f>'البيان النهائى '!A139</f>
        <v>127</v>
      </c>
      <c r="C137" s="31">
        <f>'البيان النهائى '!B139</f>
        <v>344</v>
      </c>
      <c r="D137" s="31" t="str">
        <f>'حضور وانصراف'!F142</f>
        <v>اسامه محمد عبدالحليم عبدالنبى</v>
      </c>
      <c r="E137" s="31" t="s">
        <v>86</v>
      </c>
      <c r="F137" s="31"/>
      <c r="G137" s="32"/>
      <c r="H137" s="31" t="str">
        <f>'حضور وانصراف'!G142</f>
        <v>مشرف قسم التغليف</v>
      </c>
      <c r="I137" s="33">
        <f>'حضور وانصراف'!AU142</f>
        <v>2650</v>
      </c>
      <c r="J137" s="33"/>
      <c r="K137" s="33"/>
      <c r="L137" s="33"/>
      <c r="M137" s="33">
        <f>'حضور وانصراف'!AV142</f>
        <v>0</v>
      </c>
      <c r="N137" s="33">
        <f t="shared" si="10"/>
        <v>2650</v>
      </c>
      <c r="O137" s="34">
        <f t="shared" si="11"/>
        <v>88.333333333333329</v>
      </c>
      <c r="P137" s="35">
        <f>'البيان النهائى '!E139</f>
        <v>6</v>
      </c>
      <c r="Q137" s="61">
        <f>'البيان النهائى '!R139</f>
        <v>1</v>
      </c>
      <c r="R137" s="36">
        <f>'البيان النهائى '!U139+'البيان النهائى '!AA139</f>
        <v>0.5</v>
      </c>
      <c r="S137" s="94">
        <f t="shared" si="12"/>
        <v>7.5</v>
      </c>
      <c r="T137" s="36">
        <f t="shared" si="13"/>
        <v>662.5</v>
      </c>
      <c r="U137" s="35"/>
      <c r="V137" s="35"/>
      <c r="W137" s="35"/>
      <c r="X137" s="35"/>
      <c r="Y137" s="36">
        <f t="shared" si="14"/>
        <v>0</v>
      </c>
      <c r="Z137" s="96">
        <f>'البيان النهائى '!Y139</f>
        <v>-21</v>
      </c>
      <c r="AA137" s="38">
        <f>'البيان النهائى '!Z139</f>
        <v>0</v>
      </c>
      <c r="AB137" s="37">
        <f>'البيان النهائى '!X139</f>
        <v>0.75</v>
      </c>
      <c r="AC137" s="38"/>
      <c r="AD137" s="39">
        <f t="shared" si="15"/>
        <v>66.25</v>
      </c>
      <c r="AE137" s="38"/>
      <c r="AF137" s="38"/>
      <c r="AG137" s="38">
        <f>'البيان النهائى '!AC139</f>
        <v>0</v>
      </c>
      <c r="AH137" s="38">
        <f>'البيان النهائى '!AB139*2.5</f>
        <v>0</v>
      </c>
      <c r="AI137" s="38"/>
      <c r="AJ137" s="38">
        <f>'البيان النهائى '!AF139</f>
        <v>0</v>
      </c>
      <c r="AK137" s="37">
        <f t="shared" si="16"/>
        <v>0</v>
      </c>
      <c r="AL137" s="40">
        <f t="shared" si="17"/>
        <v>662.5</v>
      </c>
      <c r="AM137" s="40">
        <f t="shared" si="18"/>
        <v>66.25</v>
      </c>
      <c r="AN137" s="79">
        <f t="shared" si="19"/>
        <v>596.25</v>
      </c>
      <c r="AO137" s="47"/>
      <c r="AP137" s="63">
        <f>'حضور وانصراف'!AT142*O137</f>
        <v>0</v>
      </c>
      <c r="AQ137" s="46">
        <f>'حضور وانصراف'!AY142</f>
        <v>0</v>
      </c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</row>
    <row r="138" spans="2:92" ht="24" thickBot="1" x14ac:dyDescent="0.25">
      <c r="B138" s="31">
        <f>'البيان النهائى '!A140</f>
        <v>128</v>
      </c>
      <c r="C138" s="31">
        <f>'البيان النهائى '!B140</f>
        <v>274</v>
      </c>
      <c r="D138" s="31" t="str">
        <f>'حضور وانصراف'!F143</f>
        <v>احمد عبدالمنعم احمد عبدالحميد</v>
      </c>
      <c r="E138" s="31" t="s">
        <v>86</v>
      </c>
      <c r="F138" s="31"/>
      <c r="G138" s="32"/>
      <c r="H138" s="31" t="str">
        <f>'حضور وانصراف'!G143</f>
        <v>قسم التغليف</v>
      </c>
      <c r="I138" s="33">
        <f>'حضور وانصراف'!AU143</f>
        <v>1667</v>
      </c>
      <c r="J138" s="33"/>
      <c r="K138" s="33"/>
      <c r="L138" s="33"/>
      <c r="M138" s="33">
        <f>'حضور وانصراف'!AV143</f>
        <v>0</v>
      </c>
      <c r="N138" s="33">
        <f t="shared" si="10"/>
        <v>1667</v>
      </c>
      <c r="O138" s="34">
        <f t="shared" si="11"/>
        <v>55.56666666666667</v>
      </c>
      <c r="P138" s="35">
        <f>'البيان النهائى '!E140</f>
        <v>11</v>
      </c>
      <c r="Q138" s="61">
        <f>'البيان النهائى '!R140</f>
        <v>1.8333333333333333</v>
      </c>
      <c r="R138" s="36">
        <f>'البيان النهائى '!U140+'البيان النهائى '!AA140</f>
        <v>10</v>
      </c>
      <c r="S138" s="94">
        <f t="shared" si="12"/>
        <v>22.833333333333336</v>
      </c>
      <c r="T138" s="36">
        <f t="shared" si="13"/>
        <v>1268.7722222222224</v>
      </c>
      <c r="U138" s="35"/>
      <c r="V138" s="35"/>
      <c r="W138" s="35"/>
      <c r="X138" s="35"/>
      <c r="Y138" s="36">
        <f t="shared" si="14"/>
        <v>0</v>
      </c>
      <c r="Z138" s="96">
        <f>'البيان النهائى '!Y140</f>
        <v>-15.166666666666666</v>
      </c>
      <c r="AA138" s="38">
        <f>'البيان النهائى '!Z140</f>
        <v>0</v>
      </c>
      <c r="AB138" s="37">
        <f>'البيان النهائى '!X140</f>
        <v>0</v>
      </c>
      <c r="AC138" s="38"/>
      <c r="AD138" s="39">
        <f t="shared" si="15"/>
        <v>0</v>
      </c>
      <c r="AE138" s="38"/>
      <c r="AF138" s="38"/>
      <c r="AG138" s="38">
        <f>'البيان النهائى '!AC140</f>
        <v>0</v>
      </c>
      <c r="AH138" s="38">
        <f>'البيان النهائى '!AB140*2.5</f>
        <v>0</v>
      </c>
      <c r="AI138" s="38"/>
      <c r="AJ138" s="38">
        <f>'البيان النهائى '!AF140</f>
        <v>0</v>
      </c>
      <c r="AK138" s="37">
        <f t="shared" si="16"/>
        <v>0</v>
      </c>
      <c r="AL138" s="40">
        <f t="shared" si="17"/>
        <v>1268.7722222222224</v>
      </c>
      <c r="AM138" s="40">
        <f t="shared" si="18"/>
        <v>0</v>
      </c>
      <c r="AN138" s="79">
        <f t="shared" si="19"/>
        <v>1268.7722222222224</v>
      </c>
      <c r="AO138" s="47"/>
      <c r="AP138" s="63">
        <f>'حضور وانصراف'!AT143*O138</f>
        <v>0</v>
      </c>
      <c r="AQ138" s="46">
        <f>'حضور وانصراف'!AY143</f>
        <v>0</v>
      </c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</row>
    <row r="139" spans="2:92" ht="24" thickBot="1" x14ac:dyDescent="0.25">
      <c r="B139" s="31">
        <f>'البيان النهائى '!A141</f>
        <v>129</v>
      </c>
      <c r="C139" s="31">
        <f>'البيان النهائى '!B141</f>
        <v>381</v>
      </c>
      <c r="D139" s="31" t="str">
        <f>'حضور وانصراف'!F144</f>
        <v>محمد سمير طلعت محمود خليفه</v>
      </c>
      <c r="E139" s="31" t="s">
        <v>86</v>
      </c>
      <c r="F139" s="31"/>
      <c r="G139" s="32"/>
      <c r="H139" s="31" t="str">
        <f>'حضور وانصراف'!G144</f>
        <v>قسم التغليف</v>
      </c>
      <c r="I139" s="33">
        <f>'حضور وانصراف'!AU144</f>
        <v>1400</v>
      </c>
      <c r="J139" s="33"/>
      <c r="K139" s="33"/>
      <c r="L139" s="33"/>
      <c r="M139" s="33">
        <f>'حضور وانصراف'!AV144</f>
        <v>0</v>
      </c>
      <c r="N139" s="33">
        <f t="shared" si="10"/>
        <v>1400</v>
      </c>
      <c r="O139" s="34">
        <f t="shared" si="11"/>
        <v>46.666666666666664</v>
      </c>
      <c r="P139" s="35">
        <f>'البيان النهائى '!E141</f>
        <v>4</v>
      </c>
      <c r="Q139" s="61">
        <f>'البيان النهائى '!R141</f>
        <v>0.66666666666666663</v>
      </c>
      <c r="R139" s="36">
        <f>'البيان النهائى '!U141+'البيان النهائى '!AA141</f>
        <v>0.5</v>
      </c>
      <c r="S139" s="94">
        <f t="shared" si="12"/>
        <v>5.166666666666667</v>
      </c>
      <c r="T139" s="36">
        <f t="shared" si="13"/>
        <v>241.11111111111109</v>
      </c>
      <c r="U139" s="35"/>
      <c r="V139" s="35"/>
      <c r="W139" s="35"/>
      <c r="X139" s="35"/>
      <c r="Y139" s="36">
        <f t="shared" si="14"/>
        <v>0</v>
      </c>
      <c r="Z139" s="96">
        <f>'البيان النهائى '!Y141</f>
        <v>-23.333333333333332</v>
      </c>
      <c r="AA139" s="38">
        <f>'البيان النهائى '!Z141</f>
        <v>0</v>
      </c>
      <c r="AB139" s="37">
        <f>'البيان النهائى '!X141</f>
        <v>0</v>
      </c>
      <c r="AC139" s="38"/>
      <c r="AD139" s="39">
        <f t="shared" si="15"/>
        <v>0</v>
      </c>
      <c r="AE139" s="38"/>
      <c r="AF139" s="38"/>
      <c r="AG139" s="38">
        <f>'البيان النهائى '!AC141</f>
        <v>0</v>
      </c>
      <c r="AH139" s="38">
        <f>'البيان النهائى '!AB141*2.5</f>
        <v>0</v>
      </c>
      <c r="AI139" s="38"/>
      <c r="AJ139" s="38">
        <f>'البيان النهائى '!AF141</f>
        <v>0</v>
      </c>
      <c r="AK139" s="37">
        <f t="shared" si="16"/>
        <v>0</v>
      </c>
      <c r="AL139" s="40">
        <f t="shared" si="17"/>
        <v>241.11111111111109</v>
      </c>
      <c r="AM139" s="40">
        <f t="shared" si="18"/>
        <v>0</v>
      </c>
      <c r="AN139" s="79">
        <f t="shared" si="19"/>
        <v>241.11111111111109</v>
      </c>
      <c r="AO139" s="47"/>
      <c r="AP139" s="63">
        <f>'حضور وانصراف'!AT144*O139</f>
        <v>0</v>
      </c>
      <c r="AQ139" s="46">
        <f>'حضور وانصراف'!AY144</f>
        <v>0</v>
      </c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</row>
    <row r="140" spans="2:92" ht="24" thickBot="1" x14ac:dyDescent="0.25">
      <c r="B140" s="31">
        <f>'البيان النهائى '!A142</f>
        <v>130</v>
      </c>
      <c r="C140" s="31">
        <f>'البيان النهائى '!B142</f>
        <v>276</v>
      </c>
      <c r="D140" s="31" t="str">
        <f>'حضور وانصراف'!F145</f>
        <v>خالد رمضان بندارى ابراهيم محجوب</v>
      </c>
      <c r="E140" s="31" t="s">
        <v>86</v>
      </c>
      <c r="F140" s="31"/>
      <c r="G140" s="32"/>
      <c r="H140" s="31" t="str">
        <f>'حضور وانصراف'!G145</f>
        <v>قسم التغليف</v>
      </c>
      <c r="I140" s="33">
        <f>'حضور وانصراف'!AU145</f>
        <v>1650</v>
      </c>
      <c r="J140" s="33"/>
      <c r="K140" s="33"/>
      <c r="L140" s="33"/>
      <c r="M140" s="33">
        <f>'حضور وانصراف'!AV145</f>
        <v>0</v>
      </c>
      <c r="N140" s="33">
        <f t="shared" ref="N140:N203" si="20">M140+I140</f>
        <v>1650</v>
      </c>
      <c r="O140" s="34">
        <f t="shared" ref="O140:O203" si="21">N140/30</f>
        <v>55</v>
      </c>
      <c r="P140" s="35">
        <f>'البيان النهائى '!E142</f>
        <v>4</v>
      </c>
      <c r="Q140" s="61">
        <f>'البيان النهائى '!R142</f>
        <v>0.66666666666666663</v>
      </c>
      <c r="R140" s="36">
        <f>'البيان النهائى '!U142+'البيان النهائى '!AA142</f>
        <v>0</v>
      </c>
      <c r="S140" s="94">
        <f t="shared" ref="S140:S203" si="22">P140+Q140+R140</f>
        <v>4.666666666666667</v>
      </c>
      <c r="T140" s="36">
        <f t="shared" ref="T140:T203" si="23">+R140*O140+Q140*O140+P140*O140</f>
        <v>256.66666666666669</v>
      </c>
      <c r="U140" s="35"/>
      <c r="V140" s="35"/>
      <c r="W140" s="35"/>
      <c r="X140" s="35"/>
      <c r="Y140" s="36">
        <f t="shared" ref="Y140:Y203" si="24">X140+W140+V140*O140+U140*O140</f>
        <v>0</v>
      </c>
      <c r="Z140" s="96">
        <f>'البيان النهائى '!Y142</f>
        <v>-23.333333333333332</v>
      </c>
      <c r="AA140" s="38">
        <f>'البيان النهائى '!Z142</f>
        <v>0</v>
      </c>
      <c r="AB140" s="37">
        <f>'البيان النهائى '!X142</f>
        <v>0</v>
      </c>
      <c r="AC140" s="38"/>
      <c r="AD140" s="39">
        <f t="shared" ref="AD140:AD203" si="25">AC140*O140+AB140*O140+AA140*O140</f>
        <v>0</v>
      </c>
      <c r="AE140" s="38"/>
      <c r="AF140" s="38"/>
      <c r="AG140" s="38">
        <f>'البيان النهائى '!AC142</f>
        <v>0</v>
      </c>
      <c r="AH140" s="38">
        <f>'البيان النهائى '!AB142*2.5</f>
        <v>0</v>
      </c>
      <c r="AI140" s="38"/>
      <c r="AJ140" s="38">
        <f>'البيان النهائى '!AF142</f>
        <v>0</v>
      </c>
      <c r="AK140" s="37">
        <f t="shared" ref="AK140:AK203" si="26">AJ140+AI140+AH140+AG140+AF140+AE140</f>
        <v>0</v>
      </c>
      <c r="AL140" s="40">
        <f t="shared" ref="AL140:AL203" si="27">Y140+T140</f>
        <v>256.66666666666669</v>
      </c>
      <c r="AM140" s="40">
        <f t="shared" ref="AM140:AM203" si="28">AK140+AD140</f>
        <v>0</v>
      </c>
      <c r="AN140" s="79">
        <f t="shared" ref="AN140:AN203" si="29">AL140-AM140+AP140</f>
        <v>256.66666666666669</v>
      </c>
      <c r="AO140" s="47"/>
      <c r="AP140" s="63">
        <f>'حضور وانصراف'!AT145*O140</f>
        <v>0</v>
      </c>
      <c r="AQ140" s="46">
        <f>'حضور وانصراف'!AY145</f>
        <v>0</v>
      </c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</row>
    <row r="141" spans="2:92" ht="24" thickBot="1" x14ac:dyDescent="0.25">
      <c r="B141" s="31">
        <f>'البيان النهائى '!A143</f>
        <v>131</v>
      </c>
      <c r="C141" s="31">
        <f>'البيان النهائى '!B143</f>
        <v>278</v>
      </c>
      <c r="D141" s="31" t="str">
        <f>'حضور وانصراف'!F146</f>
        <v>مصطفى نحمده محمد على هيكل</v>
      </c>
      <c r="E141" s="31" t="s">
        <v>86</v>
      </c>
      <c r="F141" s="31"/>
      <c r="G141" s="32"/>
      <c r="H141" s="31" t="str">
        <f>'حضور وانصراف'!G146</f>
        <v>قسم التغليف</v>
      </c>
      <c r="I141" s="33">
        <f>'حضور وانصراف'!AU146</f>
        <v>1500</v>
      </c>
      <c r="J141" s="33"/>
      <c r="K141" s="33"/>
      <c r="L141" s="33"/>
      <c r="M141" s="33">
        <f>'حضور وانصراف'!AV146</f>
        <v>0</v>
      </c>
      <c r="N141" s="33">
        <f t="shared" si="20"/>
        <v>1500</v>
      </c>
      <c r="O141" s="34">
        <f t="shared" si="21"/>
        <v>50</v>
      </c>
      <c r="P141" s="35">
        <f>'البيان النهائى '!E143</f>
        <v>9</v>
      </c>
      <c r="Q141" s="61">
        <f>'البيان النهائى '!R143</f>
        <v>1.5</v>
      </c>
      <c r="R141" s="36">
        <f>'البيان النهائى '!U143+'البيان النهائى '!AA143</f>
        <v>0</v>
      </c>
      <c r="S141" s="94">
        <f t="shared" si="22"/>
        <v>10.5</v>
      </c>
      <c r="T141" s="36">
        <f t="shared" si="23"/>
        <v>525</v>
      </c>
      <c r="U141" s="35"/>
      <c r="V141" s="35"/>
      <c r="W141" s="35"/>
      <c r="X141" s="35"/>
      <c r="Y141" s="36">
        <f t="shared" si="24"/>
        <v>0</v>
      </c>
      <c r="Z141" s="96">
        <f>'البيان النهائى '!Y143</f>
        <v>-17.5</v>
      </c>
      <c r="AA141" s="38">
        <f>'البيان النهائى '!Z143</f>
        <v>0</v>
      </c>
      <c r="AB141" s="37">
        <f>'البيان النهائى '!X143</f>
        <v>0</v>
      </c>
      <c r="AC141" s="38"/>
      <c r="AD141" s="39">
        <f t="shared" si="25"/>
        <v>0</v>
      </c>
      <c r="AE141" s="38"/>
      <c r="AF141" s="38"/>
      <c r="AG141" s="38">
        <f>'البيان النهائى '!AC143</f>
        <v>0</v>
      </c>
      <c r="AH141" s="38">
        <f>'البيان النهائى '!AB143*2.5</f>
        <v>0</v>
      </c>
      <c r="AI141" s="38"/>
      <c r="AJ141" s="38">
        <f>'البيان النهائى '!AF143</f>
        <v>0</v>
      </c>
      <c r="AK141" s="37">
        <f t="shared" si="26"/>
        <v>0</v>
      </c>
      <c r="AL141" s="40">
        <f t="shared" si="27"/>
        <v>525</v>
      </c>
      <c r="AM141" s="40">
        <f t="shared" si="28"/>
        <v>0</v>
      </c>
      <c r="AN141" s="79">
        <f t="shared" si="29"/>
        <v>525</v>
      </c>
      <c r="AO141" s="47"/>
      <c r="AP141" s="63">
        <f>'حضور وانصراف'!AT146*O141</f>
        <v>0</v>
      </c>
      <c r="AQ141" s="46">
        <f>'حضور وانصراف'!AY146</f>
        <v>0</v>
      </c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</row>
    <row r="142" spans="2:92" ht="24" thickBot="1" x14ac:dyDescent="0.25">
      <c r="B142" s="31">
        <f>'البيان النهائى '!A144</f>
        <v>132</v>
      </c>
      <c r="C142" s="31">
        <f>'البيان النهائى '!B144</f>
        <v>513</v>
      </c>
      <c r="D142" s="31" t="str">
        <f>'حضور وانصراف'!F147</f>
        <v>سامح عرفه حسن سيد احمد عبده</v>
      </c>
      <c r="E142" s="31" t="s">
        <v>86</v>
      </c>
      <c r="F142" s="31"/>
      <c r="G142" s="32"/>
      <c r="H142" s="31" t="str">
        <f>'حضور وانصراف'!G147</f>
        <v>قسم التغليف</v>
      </c>
      <c r="I142" s="33">
        <f>'حضور وانصراف'!AU147</f>
        <v>1500</v>
      </c>
      <c r="J142" s="33"/>
      <c r="K142" s="33"/>
      <c r="L142" s="33"/>
      <c r="M142" s="33">
        <f>'حضور وانصراف'!AV147</f>
        <v>0</v>
      </c>
      <c r="N142" s="33">
        <f t="shared" si="20"/>
        <v>1500</v>
      </c>
      <c r="O142" s="34">
        <f t="shared" si="21"/>
        <v>50</v>
      </c>
      <c r="P142" s="35">
        <f>'البيان النهائى '!E144</f>
        <v>9</v>
      </c>
      <c r="Q142" s="61">
        <f>'البيان النهائى '!R144</f>
        <v>1.5</v>
      </c>
      <c r="R142" s="36">
        <f>'البيان النهائى '!U144+'البيان النهائى '!AA144</f>
        <v>0.5</v>
      </c>
      <c r="S142" s="94">
        <f t="shared" si="22"/>
        <v>11</v>
      </c>
      <c r="T142" s="36">
        <f t="shared" si="23"/>
        <v>550</v>
      </c>
      <c r="U142" s="35"/>
      <c r="V142" s="35"/>
      <c r="W142" s="35"/>
      <c r="X142" s="35"/>
      <c r="Y142" s="36">
        <f t="shared" si="24"/>
        <v>0</v>
      </c>
      <c r="Z142" s="96">
        <f>'البيان النهائى '!Y144</f>
        <v>-17.5</v>
      </c>
      <c r="AA142" s="38">
        <f>'البيان النهائى '!Z144</f>
        <v>0</v>
      </c>
      <c r="AB142" s="37">
        <f>'البيان النهائى '!X144</f>
        <v>0.375</v>
      </c>
      <c r="AC142" s="38"/>
      <c r="AD142" s="39">
        <f t="shared" si="25"/>
        <v>18.75</v>
      </c>
      <c r="AE142" s="38"/>
      <c r="AF142" s="38"/>
      <c r="AG142" s="38">
        <f>'البيان النهائى '!AC144</f>
        <v>0</v>
      </c>
      <c r="AH142" s="38">
        <f>'البيان النهائى '!AB144*2.5</f>
        <v>0</v>
      </c>
      <c r="AI142" s="38"/>
      <c r="AJ142" s="38">
        <f>'البيان النهائى '!AF144</f>
        <v>0</v>
      </c>
      <c r="AK142" s="37">
        <f t="shared" si="26"/>
        <v>0</v>
      </c>
      <c r="AL142" s="40">
        <f t="shared" si="27"/>
        <v>550</v>
      </c>
      <c r="AM142" s="40">
        <f t="shared" si="28"/>
        <v>18.75</v>
      </c>
      <c r="AN142" s="79">
        <f t="shared" si="29"/>
        <v>531.25</v>
      </c>
      <c r="AO142" s="47"/>
      <c r="AP142" s="63">
        <f>'حضور وانصراف'!AT147*O142</f>
        <v>0</v>
      </c>
      <c r="AQ142" s="46">
        <f>'حضور وانصراف'!AY147</f>
        <v>0</v>
      </c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</row>
    <row r="143" spans="2:92" ht="24" thickBot="1" x14ac:dyDescent="0.25">
      <c r="B143" s="31">
        <f>'البيان النهائى '!A145</f>
        <v>133</v>
      </c>
      <c r="C143" s="31">
        <f>'البيان النهائى '!B145</f>
        <v>280</v>
      </c>
      <c r="D143" s="31" t="str">
        <f>'حضور وانصراف'!F148</f>
        <v>ايهاب سمير سعد احمد على</v>
      </c>
      <c r="E143" s="31" t="s">
        <v>86</v>
      </c>
      <c r="F143" s="31"/>
      <c r="G143" s="32"/>
      <c r="H143" s="31" t="str">
        <f>'حضور وانصراف'!G148</f>
        <v>قسم التغليف</v>
      </c>
      <c r="I143" s="33">
        <f>'حضور وانصراف'!AU148</f>
        <v>1400</v>
      </c>
      <c r="J143" s="33"/>
      <c r="K143" s="33"/>
      <c r="L143" s="33"/>
      <c r="M143" s="33">
        <f>'حضور وانصراف'!AV148</f>
        <v>0</v>
      </c>
      <c r="N143" s="33">
        <f t="shared" si="20"/>
        <v>1400</v>
      </c>
      <c r="O143" s="34">
        <f t="shared" si="21"/>
        <v>46.666666666666664</v>
      </c>
      <c r="P143" s="35">
        <f>'البيان النهائى '!E145</f>
        <v>7</v>
      </c>
      <c r="Q143" s="61">
        <f>'البيان النهائى '!R145</f>
        <v>1.1666666666666667</v>
      </c>
      <c r="R143" s="36">
        <f>'البيان النهائى '!U145+'البيان النهائى '!AA145</f>
        <v>0.5</v>
      </c>
      <c r="S143" s="94">
        <f t="shared" si="22"/>
        <v>8.6666666666666661</v>
      </c>
      <c r="T143" s="36">
        <f t="shared" si="23"/>
        <v>404.4444444444444</v>
      </c>
      <c r="U143" s="35"/>
      <c r="V143" s="35"/>
      <c r="W143" s="35"/>
      <c r="X143" s="35"/>
      <c r="Y143" s="36">
        <f t="shared" si="24"/>
        <v>0</v>
      </c>
      <c r="Z143" s="96">
        <f>'البيان النهائى '!Y145</f>
        <v>-19.833333333333336</v>
      </c>
      <c r="AA143" s="38">
        <f>'البيان النهائى '!Z145</f>
        <v>0</v>
      </c>
      <c r="AB143" s="37">
        <f>'البيان النهائى '!X145</f>
        <v>0.375</v>
      </c>
      <c r="AC143" s="38"/>
      <c r="AD143" s="39">
        <f t="shared" si="25"/>
        <v>17.5</v>
      </c>
      <c r="AE143" s="38"/>
      <c r="AF143" s="38"/>
      <c r="AG143" s="38">
        <f>'البيان النهائى '!AC145</f>
        <v>0</v>
      </c>
      <c r="AH143" s="38">
        <f>'البيان النهائى '!AB145*2.5</f>
        <v>0</v>
      </c>
      <c r="AI143" s="38"/>
      <c r="AJ143" s="38">
        <f>'البيان النهائى '!AF145</f>
        <v>0</v>
      </c>
      <c r="AK143" s="37">
        <f t="shared" si="26"/>
        <v>0</v>
      </c>
      <c r="AL143" s="40">
        <f t="shared" si="27"/>
        <v>404.4444444444444</v>
      </c>
      <c r="AM143" s="40">
        <f t="shared" si="28"/>
        <v>17.5</v>
      </c>
      <c r="AN143" s="79">
        <f t="shared" si="29"/>
        <v>386.9444444444444</v>
      </c>
      <c r="AO143" s="47"/>
      <c r="AP143" s="63">
        <f>'حضور وانصراف'!AT148*O143</f>
        <v>0</v>
      </c>
      <c r="AQ143" s="46">
        <f>'حضور وانصراف'!AY148</f>
        <v>0</v>
      </c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</row>
    <row r="144" spans="2:92" ht="24" thickBot="1" x14ac:dyDescent="0.25">
      <c r="B144" s="31">
        <f>'البيان النهائى '!A146</f>
        <v>134</v>
      </c>
      <c r="C144" s="31">
        <f>'البيان النهائى '!B146</f>
        <v>293</v>
      </c>
      <c r="D144" s="31" t="str">
        <f>'حضور وانصراف'!F149</f>
        <v>محمد عبدالفتاح احمد احمد جبريل</v>
      </c>
      <c r="E144" s="31" t="s">
        <v>86</v>
      </c>
      <c r="F144" s="31"/>
      <c r="G144" s="32"/>
      <c r="H144" s="31" t="str">
        <f>'حضور وانصراف'!G149</f>
        <v>قسم التغليف</v>
      </c>
      <c r="I144" s="33">
        <f>'حضور وانصراف'!AU149</f>
        <v>1500</v>
      </c>
      <c r="J144" s="33"/>
      <c r="K144" s="33"/>
      <c r="L144" s="33"/>
      <c r="M144" s="33">
        <f>'حضور وانصراف'!AV149</f>
        <v>0</v>
      </c>
      <c r="N144" s="33">
        <f t="shared" si="20"/>
        <v>1500</v>
      </c>
      <c r="O144" s="34">
        <f t="shared" si="21"/>
        <v>50</v>
      </c>
      <c r="P144" s="35">
        <f>'البيان النهائى '!E146</f>
        <v>1</v>
      </c>
      <c r="Q144" s="61">
        <f>'البيان النهائى '!R146</f>
        <v>0.16666666666666666</v>
      </c>
      <c r="R144" s="36">
        <f>'البيان النهائى '!U146+'البيان النهائى '!AA146</f>
        <v>0</v>
      </c>
      <c r="S144" s="94">
        <f t="shared" si="22"/>
        <v>1.1666666666666667</v>
      </c>
      <c r="T144" s="36">
        <f t="shared" si="23"/>
        <v>58.333333333333329</v>
      </c>
      <c r="U144" s="35"/>
      <c r="V144" s="35"/>
      <c r="W144" s="35"/>
      <c r="X144" s="35"/>
      <c r="Y144" s="36">
        <f t="shared" si="24"/>
        <v>0</v>
      </c>
      <c r="Z144" s="96">
        <f>'البيان النهائى '!Y146</f>
        <v>-26.833333333333332</v>
      </c>
      <c r="AA144" s="38">
        <f>'البيان النهائى '!Z146</f>
        <v>0</v>
      </c>
      <c r="AB144" s="37">
        <f>'البيان النهائى '!X146</f>
        <v>0</v>
      </c>
      <c r="AC144" s="38"/>
      <c r="AD144" s="39">
        <f t="shared" si="25"/>
        <v>0</v>
      </c>
      <c r="AE144" s="38"/>
      <c r="AF144" s="38"/>
      <c r="AG144" s="38">
        <f>'البيان النهائى '!AC146</f>
        <v>0</v>
      </c>
      <c r="AH144" s="38">
        <f>'البيان النهائى '!AB146*2.5</f>
        <v>0</v>
      </c>
      <c r="AI144" s="38"/>
      <c r="AJ144" s="38">
        <f>'البيان النهائى '!AF146</f>
        <v>0</v>
      </c>
      <c r="AK144" s="37">
        <f t="shared" si="26"/>
        <v>0</v>
      </c>
      <c r="AL144" s="40">
        <f t="shared" si="27"/>
        <v>58.333333333333329</v>
      </c>
      <c r="AM144" s="40">
        <f t="shared" si="28"/>
        <v>0</v>
      </c>
      <c r="AN144" s="79">
        <f t="shared" si="29"/>
        <v>58.333333333333329</v>
      </c>
      <c r="AO144" s="47"/>
      <c r="AP144" s="63">
        <f>'حضور وانصراف'!AT149*O144</f>
        <v>0</v>
      </c>
      <c r="AQ144" s="46">
        <f>'حضور وانصراف'!AY149</f>
        <v>0</v>
      </c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</row>
    <row r="145" spans="2:92" ht="24" thickBot="1" x14ac:dyDescent="0.25">
      <c r="B145" s="31">
        <f>'البيان النهائى '!A147</f>
        <v>135</v>
      </c>
      <c r="C145" s="31">
        <f>'البيان النهائى '!B147</f>
        <v>287</v>
      </c>
      <c r="D145" s="31" t="str">
        <f>'حضور وانصراف'!F150</f>
        <v>اشرف صابر عبدالمجيد احمد البليدى</v>
      </c>
      <c r="E145" s="31" t="s">
        <v>86</v>
      </c>
      <c r="F145" s="31"/>
      <c r="G145" s="32"/>
      <c r="H145" s="31" t="str">
        <f>'حضور وانصراف'!G150</f>
        <v>مشرف قسم التغليف</v>
      </c>
      <c r="I145" s="33">
        <f>'حضور وانصراف'!AU150</f>
        <v>2500</v>
      </c>
      <c r="J145" s="33"/>
      <c r="K145" s="33"/>
      <c r="L145" s="33"/>
      <c r="M145" s="33">
        <f>'حضور وانصراف'!AV150</f>
        <v>0</v>
      </c>
      <c r="N145" s="33">
        <f t="shared" si="20"/>
        <v>2500</v>
      </c>
      <c r="O145" s="34">
        <f t="shared" si="21"/>
        <v>83.333333333333329</v>
      </c>
      <c r="P145" s="35">
        <f>'البيان النهائى '!E147</f>
        <v>2</v>
      </c>
      <c r="Q145" s="61">
        <f>'البيان النهائى '!R147</f>
        <v>0.33333333333333331</v>
      </c>
      <c r="R145" s="36">
        <f>'البيان النهائى '!U147+'البيان النهائى '!AA147</f>
        <v>0</v>
      </c>
      <c r="S145" s="94">
        <f t="shared" si="22"/>
        <v>2.3333333333333335</v>
      </c>
      <c r="T145" s="36">
        <f t="shared" si="23"/>
        <v>194.44444444444443</v>
      </c>
      <c r="U145" s="35"/>
      <c r="V145" s="35"/>
      <c r="W145" s="35"/>
      <c r="X145" s="35"/>
      <c r="Y145" s="36">
        <f t="shared" si="24"/>
        <v>0</v>
      </c>
      <c r="Z145" s="96">
        <f>'البيان النهائى '!Y147</f>
        <v>-25.666666666666668</v>
      </c>
      <c r="AA145" s="38">
        <f>'البيان النهائى '!Z147</f>
        <v>0</v>
      </c>
      <c r="AB145" s="37">
        <f>'البيان النهائى '!X147</f>
        <v>0</v>
      </c>
      <c r="AC145" s="38"/>
      <c r="AD145" s="39">
        <f t="shared" si="25"/>
        <v>0</v>
      </c>
      <c r="AE145" s="38"/>
      <c r="AF145" s="38"/>
      <c r="AG145" s="38">
        <f>'البيان النهائى '!AC147</f>
        <v>0</v>
      </c>
      <c r="AH145" s="38">
        <f>'البيان النهائى '!AB147*2.5</f>
        <v>0</v>
      </c>
      <c r="AI145" s="38"/>
      <c r="AJ145" s="38">
        <f>'البيان النهائى '!AF147</f>
        <v>0</v>
      </c>
      <c r="AK145" s="37">
        <f t="shared" si="26"/>
        <v>0</v>
      </c>
      <c r="AL145" s="40">
        <f t="shared" si="27"/>
        <v>194.44444444444443</v>
      </c>
      <c r="AM145" s="40">
        <f t="shared" si="28"/>
        <v>0</v>
      </c>
      <c r="AN145" s="79">
        <f t="shared" si="29"/>
        <v>194.44444444444443</v>
      </c>
      <c r="AO145" s="47"/>
      <c r="AP145" s="63">
        <f>'حضور وانصراف'!AT150*O145</f>
        <v>0</v>
      </c>
      <c r="AQ145" s="46">
        <f>'حضور وانصراف'!AY150</f>
        <v>0</v>
      </c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</row>
    <row r="146" spans="2:92" ht="24" thickBot="1" x14ac:dyDescent="0.25">
      <c r="B146" s="31">
        <f>'البيان النهائى '!A148</f>
        <v>136</v>
      </c>
      <c r="C146" s="31">
        <f>'البيان النهائى '!B148</f>
        <v>239</v>
      </c>
      <c r="D146" s="31" t="str">
        <f>'حضور وانصراف'!F151</f>
        <v>مصطفى محمود السيد احمد عبدالرحمن</v>
      </c>
      <c r="E146" s="31" t="s">
        <v>86</v>
      </c>
      <c r="F146" s="31"/>
      <c r="G146" s="32"/>
      <c r="H146" s="31" t="str">
        <f>'حضور وانصراف'!G151</f>
        <v>قسم التغليف</v>
      </c>
      <c r="I146" s="33">
        <f>'حضور وانصراف'!AU151</f>
        <v>1400</v>
      </c>
      <c r="J146" s="33"/>
      <c r="K146" s="33"/>
      <c r="L146" s="33"/>
      <c r="M146" s="33">
        <f>'حضور وانصراف'!AV151</f>
        <v>0</v>
      </c>
      <c r="N146" s="33">
        <f t="shared" si="20"/>
        <v>1400</v>
      </c>
      <c r="O146" s="34">
        <f t="shared" si="21"/>
        <v>46.666666666666664</v>
      </c>
      <c r="P146" s="35">
        <f>'البيان النهائى '!E148</f>
        <v>10</v>
      </c>
      <c r="Q146" s="61">
        <f>'البيان النهائى '!R148</f>
        <v>1.6666666666666667</v>
      </c>
      <c r="R146" s="36">
        <f>'البيان النهائى '!U148+'البيان النهائى '!AA148</f>
        <v>0.5</v>
      </c>
      <c r="S146" s="94">
        <f t="shared" si="22"/>
        <v>12.166666666666666</v>
      </c>
      <c r="T146" s="36">
        <f t="shared" si="23"/>
        <v>567.77777777777771</v>
      </c>
      <c r="U146" s="35"/>
      <c r="V146" s="35"/>
      <c r="W146" s="35"/>
      <c r="X146" s="35"/>
      <c r="Y146" s="36">
        <f t="shared" si="24"/>
        <v>0</v>
      </c>
      <c r="Z146" s="96">
        <f>'البيان النهائى '!Y148</f>
        <v>-16.333333333333336</v>
      </c>
      <c r="AA146" s="38">
        <f>'البيان النهائى '!Z148</f>
        <v>0</v>
      </c>
      <c r="AB146" s="37">
        <f>'البيان النهائى '!X148</f>
        <v>4.1666666666666664E-2</v>
      </c>
      <c r="AC146" s="38"/>
      <c r="AD146" s="39">
        <f t="shared" si="25"/>
        <v>1.9444444444444442</v>
      </c>
      <c r="AE146" s="38"/>
      <c r="AF146" s="38"/>
      <c r="AG146" s="38">
        <f>'البيان النهائى '!AC148</f>
        <v>0</v>
      </c>
      <c r="AH146" s="38">
        <f>'البيان النهائى '!AB148*2.5</f>
        <v>0</v>
      </c>
      <c r="AI146" s="38"/>
      <c r="AJ146" s="38">
        <f>'البيان النهائى '!AF148</f>
        <v>0</v>
      </c>
      <c r="AK146" s="37">
        <f t="shared" si="26"/>
        <v>0</v>
      </c>
      <c r="AL146" s="40">
        <f t="shared" si="27"/>
        <v>567.77777777777771</v>
      </c>
      <c r="AM146" s="40">
        <f t="shared" si="28"/>
        <v>1.9444444444444442</v>
      </c>
      <c r="AN146" s="79">
        <f t="shared" si="29"/>
        <v>612.49999999999989</v>
      </c>
      <c r="AO146" s="47"/>
      <c r="AP146" s="63">
        <f>'حضور وانصراف'!AT151*O146</f>
        <v>46.666666666666664</v>
      </c>
      <c r="AQ146" s="46">
        <f>'حضور وانصراف'!AY151</f>
        <v>0</v>
      </c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</row>
    <row r="147" spans="2:92" ht="24" thickBot="1" x14ac:dyDescent="0.25">
      <c r="B147" s="31">
        <f>'البيان النهائى '!A149</f>
        <v>137</v>
      </c>
      <c r="C147" s="31">
        <f>'البيان النهائى '!B149</f>
        <v>583</v>
      </c>
      <c r="D147" s="31" t="str">
        <f>'حضور وانصراف'!F152</f>
        <v>حسن يوسف عبدالحميد قرنى</v>
      </c>
      <c r="E147" s="31" t="s">
        <v>86</v>
      </c>
      <c r="F147" s="31"/>
      <c r="G147" s="32"/>
      <c r="H147" s="31" t="str">
        <f>'حضور وانصراف'!G152</f>
        <v>قسم التغليف</v>
      </c>
      <c r="I147" s="33">
        <f>'حضور وانصراف'!AU152</f>
        <v>2000</v>
      </c>
      <c r="J147" s="33"/>
      <c r="K147" s="33"/>
      <c r="L147" s="33"/>
      <c r="M147" s="33">
        <f>'حضور وانصراف'!AV152</f>
        <v>0</v>
      </c>
      <c r="N147" s="33">
        <f t="shared" si="20"/>
        <v>2000</v>
      </c>
      <c r="O147" s="34">
        <f t="shared" si="21"/>
        <v>66.666666666666671</v>
      </c>
      <c r="P147" s="35">
        <f>'البيان النهائى '!E149</f>
        <v>10</v>
      </c>
      <c r="Q147" s="61">
        <f>'البيان النهائى '!R149</f>
        <v>1.6666666666666667</v>
      </c>
      <c r="R147" s="36">
        <f>'البيان النهائى '!U149+'البيان النهائى '!AA149</f>
        <v>0.5</v>
      </c>
      <c r="S147" s="94">
        <f t="shared" si="22"/>
        <v>12.166666666666666</v>
      </c>
      <c r="T147" s="36">
        <f t="shared" si="23"/>
        <v>811.1111111111112</v>
      </c>
      <c r="U147" s="35"/>
      <c r="V147" s="35"/>
      <c r="W147" s="35"/>
      <c r="X147" s="35"/>
      <c r="Y147" s="36">
        <f t="shared" si="24"/>
        <v>0</v>
      </c>
      <c r="Z147" s="96">
        <f>'البيان النهائى '!Y149</f>
        <v>-16.333333333333336</v>
      </c>
      <c r="AA147" s="38">
        <f>'البيان النهائى '!Z149</f>
        <v>0</v>
      </c>
      <c r="AB147" s="37">
        <f>'البيان النهائى '!X149</f>
        <v>0.5</v>
      </c>
      <c r="AC147" s="38"/>
      <c r="AD147" s="39">
        <f t="shared" si="25"/>
        <v>33.333333333333336</v>
      </c>
      <c r="AE147" s="38"/>
      <c r="AF147" s="38"/>
      <c r="AG147" s="38">
        <f>'البيان النهائى '!AC149</f>
        <v>0</v>
      </c>
      <c r="AH147" s="38">
        <f>'البيان النهائى '!AB149*2.5</f>
        <v>0</v>
      </c>
      <c r="AI147" s="38"/>
      <c r="AJ147" s="38">
        <f>'البيان النهائى '!AF149</f>
        <v>0</v>
      </c>
      <c r="AK147" s="37">
        <f t="shared" si="26"/>
        <v>0</v>
      </c>
      <c r="AL147" s="40">
        <f t="shared" si="27"/>
        <v>811.1111111111112</v>
      </c>
      <c r="AM147" s="40">
        <f t="shared" si="28"/>
        <v>33.333333333333336</v>
      </c>
      <c r="AN147" s="79">
        <f t="shared" si="29"/>
        <v>777.77777777777783</v>
      </c>
      <c r="AO147" s="47"/>
      <c r="AP147" s="63">
        <f>'حضور وانصراف'!AT152*O147</f>
        <v>0</v>
      </c>
      <c r="AQ147" s="46">
        <f>'حضور وانصراف'!AY152</f>
        <v>0</v>
      </c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</row>
    <row r="148" spans="2:92" ht="24" thickBot="1" x14ac:dyDescent="0.25">
      <c r="B148" s="31">
        <f>'البيان النهائى '!A150</f>
        <v>138</v>
      </c>
      <c r="C148" s="31">
        <f>'البيان النهائى '!B150</f>
        <v>582</v>
      </c>
      <c r="D148" s="31" t="str">
        <f>'حضور وانصراف'!F153</f>
        <v>سيد رمضان شعبان حسن</v>
      </c>
      <c r="E148" s="31" t="s">
        <v>86</v>
      </c>
      <c r="F148" s="31"/>
      <c r="G148" s="32"/>
      <c r="H148" s="31" t="str">
        <f>'حضور وانصراف'!G153</f>
        <v>قسم التغليف</v>
      </c>
      <c r="I148" s="33">
        <f>'حضور وانصراف'!AU153</f>
        <v>1700</v>
      </c>
      <c r="J148" s="33"/>
      <c r="K148" s="33"/>
      <c r="L148" s="33"/>
      <c r="M148" s="33">
        <f>'حضور وانصراف'!AV153</f>
        <v>0</v>
      </c>
      <c r="N148" s="33">
        <f t="shared" si="20"/>
        <v>1700</v>
      </c>
      <c r="O148" s="34">
        <f t="shared" si="21"/>
        <v>56.666666666666664</v>
      </c>
      <c r="P148" s="35">
        <f>'البيان النهائى '!E150</f>
        <v>8</v>
      </c>
      <c r="Q148" s="61">
        <f>'البيان النهائى '!R150</f>
        <v>1.3333333333333333</v>
      </c>
      <c r="R148" s="36">
        <f>'البيان النهائى '!U150+'البيان النهائى '!AA150</f>
        <v>0.5</v>
      </c>
      <c r="S148" s="94">
        <f t="shared" si="22"/>
        <v>9.8333333333333339</v>
      </c>
      <c r="T148" s="36">
        <f t="shared" si="23"/>
        <v>557.22222222222217</v>
      </c>
      <c r="U148" s="35"/>
      <c r="V148" s="35"/>
      <c r="W148" s="35"/>
      <c r="X148" s="35"/>
      <c r="Y148" s="36">
        <f t="shared" si="24"/>
        <v>0</v>
      </c>
      <c r="Z148" s="96">
        <f>'البيان النهائى '!Y150</f>
        <v>-18.666666666666664</v>
      </c>
      <c r="AA148" s="38">
        <f>'البيان النهائى '!Z150</f>
        <v>0</v>
      </c>
      <c r="AB148" s="37">
        <f>'البيان النهائى '!X150</f>
        <v>0</v>
      </c>
      <c r="AC148" s="38"/>
      <c r="AD148" s="39">
        <f t="shared" si="25"/>
        <v>0</v>
      </c>
      <c r="AE148" s="38"/>
      <c r="AF148" s="38"/>
      <c r="AG148" s="38">
        <f>'البيان النهائى '!AC150</f>
        <v>0</v>
      </c>
      <c r="AH148" s="38">
        <f>'البيان النهائى '!AB150*2.5</f>
        <v>0</v>
      </c>
      <c r="AI148" s="38"/>
      <c r="AJ148" s="38">
        <f>'البيان النهائى '!AF150</f>
        <v>0</v>
      </c>
      <c r="AK148" s="37">
        <f t="shared" si="26"/>
        <v>0</v>
      </c>
      <c r="AL148" s="40">
        <f t="shared" si="27"/>
        <v>557.22222222222217</v>
      </c>
      <c r="AM148" s="40">
        <f t="shared" si="28"/>
        <v>0</v>
      </c>
      <c r="AN148" s="79">
        <f t="shared" si="29"/>
        <v>557.22222222222217</v>
      </c>
      <c r="AO148" s="47"/>
      <c r="AP148" s="63">
        <f>'حضور وانصراف'!AT153*O148</f>
        <v>0</v>
      </c>
      <c r="AQ148" s="46">
        <f>'حضور وانصراف'!AY153</f>
        <v>0</v>
      </c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</row>
    <row r="149" spans="2:92" ht="24" thickBot="1" x14ac:dyDescent="0.25">
      <c r="B149" s="31">
        <f>'البيان النهائى '!A151</f>
        <v>139</v>
      </c>
      <c r="C149" s="31">
        <f>'البيان النهائى '!B151</f>
        <v>550</v>
      </c>
      <c r="D149" s="31" t="str">
        <f>'حضور وانصراف'!F154</f>
        <v>هانى حسن قناوى منصور</v>
      </c>
      <c r="E149" s="31" t="s">
        <v>86</v>
      </c>
      <c r="F149" s="31"/>
      <c r="G149" s="32"/>
      <c r="H149" s="31" t="str">
        <f>'حضور وانصراف'!G154</f>
        <v>عامل انتاج</v>
      </c>
      <c r="I149" s="33">
        <f>'حضور وانصراف'!AU154</f>
        <v>1700</v>
      </c>
      <c r="J149" s="33"/>
      <c r="K149" s="33"/>
      <c r="L149" s="33"/>
      <c r="M149" s="33">
        <f>'حضور وانصراف'!AV154</f>
        <v>0</v>
      </c>
      <c r="N149" s="33">
        <f t="shared" si="20"/>
        <v>1700</v>
      </c>
      <c r="O149" s="34">
        <f t="shared" si="21"/>
        <v>56.666666666666664</v>
      </c>
      <c r="P149" s="35">
        <f>'البيان النهائى '!E151</f>
        <v>10</v>
      </c>
      <c r="Q149" s="61">
        <f>'البيان النهائى '!R151</f>
        <v>1.6666666666666667</v>
      </c>
      <c r="R149" s="36">
        <f>'البيان النهائى '!U151+'البيان النهائى '!AA151</f>
        <v>0.5</v>
      </c>
      <c r="S149" s="94">
        <f t="shared" si="22"/>
        <v>12.166666666666666</v>
      </c>
      <c r="T149" s="36">
        <f t="shared" si="23"/>
        <v>689.44444444444434</v>
      </c>
      <c r="U149" s="35"/>
      <c r="V149" s="35"/>
      <c r="W149" s="35"/>
      <c r="X149" s="35"/>
      <c r="Y149" s="36">
        <f t="shared" si="24"/>
        <v>0</v>
      </c>
      <c r="Z149" s="96">
        <f>'البيان النهائى '!Y151</f>
        <v>-16.333333333333336</v>
      </c>
      <c r="AA149" s="38">
        <f>'البيان النهائى '!Z151</f>
        <v>0</v>
      </c>
      <c r="AB149" s="37">
        <f>'البيان النهائى '!X151</f>
        <v>0</v>
      </c>
      <c r="AC149" s="38"/>
      <c r="AD149" s="39">
        <f t="shared" si="25"/>
        <v>0</v>
      </c>
      <c r="AE149" s="38"/>
      <c r="AF149" s="38"/>
      <c r="AG149" s="38">
        <f>'البيان النهائى '!AC151</f>
        <v>0</v>
      </c>
      <c r="AH149" s="38">
        <f>'البيان النهائى '!AB151*2.5</f>
        <v>0</v>
      </c>
      <c r="AI149" s="38"/>
      <c r="AJ149" s="38">
        <f>'البيان النهائى '!AF151</f>
        <v>0</v>
      </c>
      <c r="AK149" s="37">
        <f t="shared" si="26"/>
        <v>0</v>
      </c>
      <c r="AL149" s="40">
        <f t="shared" si="27"/>
        <v>689.44444444444434</v>
      </c>
      <c r="AM149" s="40">
        <f t="shared" si="28"/>
        <v>0</v>
      </c>
      <c r="AN149" s="79">
        <f t="shared" si="29"/>
        <v>689.44444444444434</v>
      </c>
      <c r="AO149" s="47"/>
      <c r="AP149" s="63">
        <f>'حضور وانصراف'!AT154*O149</f>
        <v>0</v>
      </c>
      <c r="AQ149" s="46">
        <f>'حضور وانصراف'!AY154</f>
        <v>0</v>
      </c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</row>
    <row r="150" spans="2:92" ht="24" thickBot="1" x14ac:dyDescent="0.25">
      <c r="B150" s="31">
        <f>'البيان النهائى '!A152</f>
        <v>140</v>
      </c>
      <c r="C150" s="31">
        <f>'البيان النهائى '!B152</f>
        <v>581</v>
      </c>
      <c r="D150" s="31" t="str">
        <f>'حضور وانصراف'!F155</f>
        <v>عبدالحميد يوسف عبدالحميد قرنى</v>
      </c>
      <c r="E150" s="31" t="s">
        <v>86</v>
      </c>
      <c r="F150" s="31"/>
      <c r="G150" s="32"/>
      <c r="H150" s="31" t="str">
        <f>'حضور وانصراف'!G155</f>
        <v>عامل انتاج</v>
      </c>
      <c r="I150" s="33">
        <f>'حضور وانصراف'!AU155</f>
        <v>1700</v>
      </c>
      <c r="J150" s="33"/>
      <c r="K150" s="33"/>
      <c r="L150" s="33"/>
      <c r="M150" s="33">
        <f>'حضور وانصراف'!AV155</f>
        <v>0</v>
      </c>
      <c r="N150" s="33">
        <f t="shared" si="20"/>
        <v>1700</v>
      </c>
      <c r="O150" s="34">
        <f t="shared" si="21"/>
        <v>56.666666666666664</v>
      </c>
      <c r="P150" s="35">
        <f>'البيان النهائى '!E152</f>
        <v>10</v>
      </c>
      <c r="Q150" s="61">
        <f>'البيان النهائى '!R152</f>
        <v>1.6666666666666667</v>
      </c>
      <c r="R150" s="36">
        <f>'البيان النهائى '!U152+'البيان النهائى '!AA152</f>
        <v>0.5</v>
      </c>
      <c r="S150" s="94">
        <f t="shared" si="22"/>
        <v>12.166666666666666</v>
      </c>
      <c r="T150" s="36">
        <f t="shared" si="23"/>
        <v>689.44444444444434</v>
      </c>
      <c r="U150" s="35"/>
      <c r="V150" s="35"/>
      <c r="W150" s="35"/>
      <c r="X150" s="35"/>
      <c r="Y150" s="36">
        <f t="shared" si="24"/>
        <v>0</v>
      </c>
      <c r="Z150" s="96">
        <f>'البيان النهائى '!Y152</f>
        <v>-16.333333333333336</v>
      </c>
      <c r="AA150" s="38">
        <f>'البيان النهائى '!Z152</f>
        <v>0</v>
      </c>
      <c r="AB150" s="37">
        <f>'البيان النهائى '!X152</f>
        <v>0</v>
      </c>
      <c r="AC150" s="38"/>
      <c r="AD150" s="39">
        <f t="shared" si="25"/>
        <v>0</v>
      </c>
      <c r="AE150" s="38"/>
      <c r="AF150" s="38"/>
      <c r="AG150" s="38">
        <f>'البيان النهائى '!AC152</f>
        <v>0</v>
      </c>
      <c r="AH150" s="38">
        <f>'البيان النهائى '!AB152*2.5</f>
        <v>0</v>
      </c>
      <c r="AI150" s="38"/>
      <c r="AJ150" s="38">
        <f>'البيان النهائى '!AF152</f>
        <v>0</v>
      </c>
      <c r="AK150" s="37">
        <f t="shared" si="26"/>
        <v>0</v>
      </c>
      <c r="AL150" s="40">
        <f t="shared" si="27"/>
        <v>689.44444444444434</v>
      </c>
      <c r="AM150" s="40">
        <f t="shared" si="28"/>
        <v>0</v>
      </c>
      <c r="AN150" s="79">
        <f t="shared" si="29"/>
        <v>689.44444444444434</v>
      </c>
      <c r="AO150" s="47"/>
      <c r="AP150" s="63">
        <f>'حضور وانصراف'!AT155*O150</f>
        <v>0</v>
      </c>
      <c r="AQ150" s="46">
        <f>'حضور وانصراف'!AY155</f>
        <v>0</v>
      </c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</row>
    <row r="151" spans="2:92" ht="24" thickBot="1" x14ac:dyDescent="0.25">
      <c r="B151" s="31">
        <f>'البيان النهائى '!A153</f>
        <v>141</v>
      </c>
      <c r="C151" s="31">
        <f>'البيان النهائى '!B153</f>
        <v>359</v>
      </c>
      <c r="D151" s="31" t="str">
        <f>'حضور وانصراف'!F156</f>
        <v>عبدالله عبده عبدالله انور نافع</v>
      </c>
      <c r="E151" s="31" t="s">
        <v>86</v>
      </c>
      <c r="F151" s="31"/>
      <c r="G151" s="32"/>
      <c r="H151" s="31" t="str">
        <f>'حضور وانصراف'!G156</f>
        <v>عامل انتاج</v>
      </c>
      <c r="I151" s="33">
        <f>'حضور وانصراف'!AU156</f>
        <v>1400</v>
      </c>
      <c r="J151" s="33"/>
      <c r="K151" s="33"/>
      <c r="L151" s="33"/>
      <c r="M151" s="33">
        <f>'حضور وانصراف'!AV156</f>
        <v>0</v>
      </c>
      <c r="N151" s="33">
        <f t="shared" si="20"/>
        <v>1400</v>
      </c>
      <c r="O151" s="34">
        <f t="shared" si="21"/>
        <v>46.666666666666664</v>
      </c>
      <c r="P151" s="35">
        <f>'البيان النهائى '!E153</f>
        <v>8</v>
      </c>
      <c r="Q151" s="61">
        <f>'البيان النهائى '!R153</f>
        <v>1.3333333333333333</v>
      </c>
      <c r="R151" s="36">
        <f>'البيان النهائى '!U153+'البيان النهائى '!AA153</f>
        <v>0.5</v>
      </c>
      <c r="S151" s="94">
        <f t="shared" si="22"/>
        <v>9.8333333333333339</v>
      </c>
      <c r="T151" s="36">
        <f t="shared" si="23"/>
        <v>458.88888888888886</v>
      </c>
      <c r="U151" s="35"/>
      <c r="V151" s="35"/>
      <c r="W151" s="35"/>
      <c r="X151" s="35"/>
      <c r="Y151" s="36">
        <f t="shared" si="24"/>
        <v>0</v>
      </c>
      <c r="Z151" s="96">
        <f>'البيان النهائى '!Y153</f>
        <v>-18.666666666666664</v>
      </c>
      <c r="AA151" s="38">
        <f>'البيان النهائى '!Z153</f>
        <v>0</v>
      </c>
      <c r="AB151" s="37">
        <f>'البيان النهائى '!X153</f>
        <v>0</v>
      </c>
      <c r="AC151" s="38"/>
      <c r="AD151" s="39">
        <f t="shared" si="25"/>
        <v>0</v>
      </c>
      <c r="AE151" s="38"/>
      <c r="AF151" s="38"/>
      <c r="AG151" s="38">
        <f>'البيان النهائى '!AC153</f>
        <v>0</v>
      </c>
      <c r="AH151" s="38">
        <f>'البيان النهائى '!AB153*2.5</f>
        <v>0</v>
      </c>
      <c r="AI151" s="38"/>
      <c r="AJ151" s="38">
        <f>'البيان النهائى '!AF153</f>
        <v>0</v>
      </c>
      <c r="AK151" s="37">
        <f t="shared" si="26"/>
        <v>0</v>
      </c>
      <c r="AL151" s="40">
        <f t="shared" si="27"/>
        <v>458.88888888888886</v>
      </c>
      <c r="AM151" s="40">
        <f t="shared" si="28"/>
        <v>0</v>
      </c>
      <c r="AN151" s="79">
        <f t="shared" si="29"/>
        <v>458.88888888888886</v>
      </c>
      <c r="AO151" s="47"/>
      <c r="AP151" s="63">
        <f>'حضور وانصراف'!AT156*O151</f>
        <v>0</v>
      </c>
      <c r="AQ151" s="46">
        <f>'حضور وانصراف'!AY156</f>
        <v>0</v>
      </c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</row>
    <row r="152" spans="2:92" ht="24" thickBot="1" x14ac:dyDescent="0.25">
      <c r="B152" s="31">
        <f>'البيان النهائى '!A154</f>
        <v>142</v>
      </c>
      <c r="C152" s="31">
        <f>'البيان النهائى '!B154</f>
        <v>586</v>
      </c>
      <c r="D152" s="31" t="str">
        <f>'حضور وانصراف'!F157</f>
        <v>مصطفى هلال عبدالعظيم نادى</v>
      </c>
      <c r="E152" s="31" t="s">
        <v>86</v>
      </c>
      <c r="F152" s="31"/>
      <c r="G152" s="32"/>
      <c r="H152" s="31" t="str">
        <f>'حضور وانصراف'!G157</f>
        <v>عامل انتاج</v>
      </c>
      <c r="I152" s="33">
        <f>'حضور وانصراف'!AU157</f>
        <v>1700</v>
      </c>
      <c r="J152" s="33"/>
      <c r="K152" s="33"/>
      <c r="L152" s="33"/>
      <c r="M152" s="33">
        <f>'حضور وانصراف'!AV157</f>
        <v>0</v>
      </c>
      <c r="N152" s="33">
        <f t="shared" si="20"/>
        <v>1700</v>
      </c>
      <c r="O152" s="34">
        <f t="shared" si="21"/>
        <v>56.666666666666664</v>
      </c>
      <c r="P152" s="35">
        <f>'البيان النهائى '!E154</f>
        <v>10</v>
      </c>
      <c r="Q152" s="61">
        <f>'البيان النهائى '!R154</f>
        <v>1.6666666666666667</v>
      </c>
      <c r="R152" s="36">
        <f>'البيان النهائى '!U154+'البيان النهائى '!AA154</f>
        <v>0.5</v>
      </c>
      <c r="S152" s="94">
        <f t="shared" si="22"/>
        <v>12.166666666666666</v>
      </c>
      <c r="T152" s="36">
        <f t="shared" si="23"/>
        <v>689.44444444444434</v>
      </c>
      <c r="U152" s="35"/>
      <c r="V152" s="35"/>
      <c r="W152" s="35"/>
      <c r="X152" s="35"/>
      <c r="Y152" s="36">
        <f t="shared" si="24"/>
        <v>0</v>
      </c>
      <c r="Z152" s="96">
        <f>'البيان النهائى '!Y154</f>
        <v>-16.333333333333336</v>
      </c>
      <c r="AA152" s="38">
        <f>'البيان النهائى '!Z154</f>
        <v>0</v>
      </c>
      <c r="AB152" s="37">
        <f>'البيان النهائى '!X154</f>
        <v>0.5</v>
      </c>
      <c r="AC152" s="38"/>
      <c r="AD152" s="39">
        <f t="shared" si="25"/>
        <v>28.333333333333332</v>
      </c>
      <c r="AE152" s="38"/>
      <c r="AF152" s="38"/>
      <c r="AG152" s="38">
        <f>'البيان النهائى '!AC154</f>
        <v>0</v>
      </c>
      <c r="AH152" s="38">
        <f>'البيان النهائى '!AB154*2.5</f>
        <v>0</v>
      </c>
      <c r="AI152" s="38"/>
      <c r="AJ152" s="38">
        <f>'البيان النهائى '!AF154</f>
        <v>0</v>
      </c>
      <c r="AK152" s="37">
        <f t="shared" si="26"/>
        <v>0</v>
      </c>
      <c r="AL152" s="40">
        <f t="shared" si="27"/>
        <v>689.44444444444434</v>
      </c>
      <c r="AM152" s="40">
        <f t="shared" si="28"/>
        <v>28.333333333333332</v>
      </c>
      <c r="AN152" s="79">
        <f t="shared" si="29"/>
        <v>661.11111111111097</v>
      </c>
      <c r="AO152" s="47"/>
      <c r="AP152" s="63">
        <f>'حضور وانصراف'!AT157*O152</f>
        <v>0</v>
      </c>
      <c r="AQ152" s="46">
        <f>'حضور وانصراف'!AY157</f>
        <v>0</v>
      </c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</row>
    <row r="153" spans="2:92" ht="24" thickBot="1" x14ac:dyDescent="0.25">
      <c r="B153" s="31">
        <f>'البيان النهائى '!A155</f>
        <v>143</v>
      </c>
      <c r="C153" s="31">
        <f>'البيان النهائى '!B155</f>
        <v>196</v>
      </c>
      <c r="D153" s="31" t="str">
        <f>'حضور وانصراف'!F158</f>
        <v>اسلام ابراهيم عبدالفتاح يوسف رحيم</v>
      </c>
      <c r="E153" s="31" t="s">
        <v>86</v>
      </c>
      <c r="F153" s="31"/>
      <c r="G153" s="32"/>
      <c r="H153" s="31" t="str">
        <f>'حضور وانصراف'!G158</f>
        <v>قسم التغليف</v>
      </c>
      <c r="I153" s="33">
        <f>'حضور وانصراف'!AU158</f>
        <v>1200</v>
      </c>
      <c r="J153" s="33"/>
      <c r="K153" s="33"/>
      <c r="L153" s="33"/>
      <c r="M153" s="33">
        <f>'حضور وانصراف'!AV158</f>
        <v>0</v>
      </c>
      <c r="N153" s="33">
        <f t="shared" si="20"/>
        <v>1200</v>
      </c>
      <c r="O153" s="34">
        <f t="shared" si="21"/>
        <v>40</v>
      </c>
      <c r="P153" s="35">
        <f>'البيان النهائى '!E155</f>
        <v>8</v>
      </c>
      <c r="Q153" s="61">
        <f>'البيان النهائى '!R155</f>
        <v>1.3333333333333333</v>
      </c>
      <c r="R153" s="36">
        <f>'البيان النهائى '!U155+'البيان النهائى '!AA155</f>
        <v>0</v>
      </c>
      <c r="S153" s="94">
        <f t="shared" si="22"/>
        <v>9.3333333333333339</v>
      </c>
      <c r="T153" s="36">
        <f t="shared" si="23"/>
        <v>373.33333333333331</v>
      </c>
      <c r="U153" s="35"/>
      <c r="V153" s="35"/>
      <c r="W153" s="35"/>
      <c r="X153" s="35"/>
      <c r="Y153" s="36">
        <f t="shared" si="24"/>
        <v>0</v>
      </c>
      <c r="Z153" s="96">
        <f>'البيان النهائى '!Y155</f>
        <v>-18.666666666666664</v>
      </c>
      <c r="AA153" s="38">
        <f>'البيان النهائى '!Z155</f>
        <v>0</v>
      </c>
      <c r="AB153" s="37">
        <f>'البيان النهائى '!X155</f>
        <v>0</v>
      </c>
      <c r="AC153" s="38"/>
      <c r="AD153" s="39">
        <f t="shared" si="25"/>
        <v>0</v>
      </c>
      <c r="AE153" s="38"/>
      <c r="AF153" s="38"/>
      <c r="AG153" s="38">
        <f>'البيان النهائى '!AC155</f>
        <v>0</v>
      </c>
      <c r="AH153" s="38">
        <f>'البيان النهائى '!AB155*2.5</f>
        <v>0</v>
      </c>
      <c r="AI153" s="38"/>
      <c r="AJ153" s="38">
        <f>'البيان النهائى '!AF155</f>
        <v>0</v>
      </c>
      <c r="AK153" s="37">
        <f t="shared" si="26"/>
        <v>0</v>
      </c>
      <c r="AL153" s="40">
        <f t="shared" si="27"/>
        <v>373.33333333333331</v>
      </c>
      <c r="AM153" s="40">
        <f t="shared" si="28"/>
        <v>0</v>
      </c>
      <c r="AN153" s="79">
        <f t="shared" si="29"/>
        <v>373.33333333333331</v>
      </c>
      <c r="AO153" s="47"/>
      <c r="AP153" s="63">
        <f>'حضور وانصراف'!AT158*O153</f>
        <v>0</v>
      </c>
      <c r="AQ153" s="46">
        <f>'حضور وانصراف'!AY158</f>
        <v>0</v>
      </c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</row>
    <row r="154" spans="2:92" ht="24" thickBot="1" x14ac:dyDescent="0.25">
      <c r="B154" s="31">
        <f>'البيان النهائى '!A156</f>
        <v>144</v>
      </c>
      <c r="C154" s="31">
        <f>'البيان النهائى '!B156</f>
        <v>169</v>
      </c>
      <c r="D154" s="31" t="str">
        <f>'حضور وانصراف'!F159</f>
        <v>تامر كمال محمود صقر</v>
      </c>
      <c r="E154" s="31" t="s">
        <v>86</v>
      </c>
      <c r="F154" s="31"/>
      <c r="G154" s="32"/>
      <c r="H154" s="31" t="str">
        <f>'حضور وانصراف'!G159</f>
        <v>مدير قسم الصيانة</v>
      </c>
      <c r="I154" s="33">
        <f>'حضور وانصراف'!AU159</f>
        <v>4000</v>
      </c>
      <c r="J154" s="33"/>
      <c r="K154" s="33"/>
      <c r="L154" s="33"/>
      <c r="M154" s="33">
        <f>'حضور وانصراف'!AV159</f>
        <v>0</v>
      </c>
      <c r="N154" s="33">
        <f t="shared" si="20"/>
        <v>4000</v>
      </c>
      <c r="O154" s="34">
        <f t="shared" si="21"/>
        <v>133.33333333333334</v>
      </c>
      <c r="P154" s="35">
        <f>'البيان النهائى '!E156</f>
        <v>9</v>
      </c>
      <c r="Q154" s="61">
        <f>'البيان النهائى '!R156</f>
        <v>1.5</v>
      </c>
      <c r="R154" s="36">
        <f>'البيان النهائى '!U156+'البيان النهائى '!AA156</f>
        <v>4.5625</v>
      </c>
      <c r="S154" s="94">
        <f t="shared" si="22"/>
        <v>15.0625</v>
      </c>
      <c r="T154" s="36">
        <f t="shared" si="23"/>
        <v>2008.3333333333335</v>
      </c>
      <c r="U154" s="35"/>
      <c r="V154" s="35"/>
      <c r="W154" s="35"/>
      <c r="X154" s="35"/>
      <c r="Y154" s="36">
        <f t="shared" si="24"/>
        <v>0</v>
      </c>
      <c r="Z154" s="96">
        <f>'البيان النهائى '!Y156</f>
        <v>-17.5</v>
      </c>
      <c r="AA154" s="38">
        <f>'البيان النهائى '!Z156</f>
        <v>0</v>
      </c>
      <c r="AB154" s="37">
        <f>'البيان النهائى '!X156</f>
        <v>0</v>
      </c>
      <c r="AC154" s="38"/>
      <c r="AD154" s="39">
        <f t="shared" si="25"/>
        <v>0</v>
      </c>
      <c r="AE154" s="38"/>
      <c r="AF154" s="38"/>
      <c r="AG154" s="38">
        <f>'البيان النهائى '!AC156</f>
        <v>0</v>
      </c>
      <c r="AH154" s="38">
        <f>'البيان النهائى '!AB156*2.5</f>
        <v>0</v>
      </c>
      <c r="AI154" s="38"/>
      <c r="AJ154" s="38">
        <f>'البيان النهائى '!AF156</f>
        <v>0</v>
      </c>
      <c r="AK154" s="37">
        <f t="shared" si="26"/>
        <v>0</v>
      </c>
      <c r="AL154" s="40">
        <f t="shared" si="27"/>
        <v>2008.3333333333335</v>
      </c>
      <c r="AM154" s="40">
        <f t="shared" si="28"/>
        <v>0</v>
      </c>
      <c r="AN154" s="79">
        <f t="shared" si="29"/>
        <v>2008.3333333333335</v>
      </c>
      <c r="AO154" s="47"/>
      <c r="AP154" s="63">
        <f>'حضور وانصراف'!AT159*O154</f>
        <v>0</v>
      </c>
      <c r="AQ154" s="46">
        <f>'حضور وانصراف'!AY159</f>
        <v>0</v>
      </c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</row>
    <row r="155" spans="2:92" ht="24" thickBot="1" x14ac:dyDescent="0.25">
      <c r="B155" s="31">
        <f>'البيان النهائى '!A157</f>
        <v>145</v>
      </c>
      <c r="C155" s="31">
        <f>'البيان النهائى '!B157</f>
        <v>170</v>
      </c>
      <c r="D155" s="31" t="str">
        <f>'حضور وانصراف'!F160</f>
        <v>فوزى محمود رزق محمد</v>
      </c>
      <c r="E155" s="31" t="s">
        <v>86</v>
      </c>
      <c r="F155" s="31"/>
      <c r="G155" s="32"/>
      <c r="H155" s="31" t="str">
        <f>'حضور وانصراف'!G160</f>
        <v>قسم صيانة السباكة</v>
      </c>
      <c r="I155" s="33">
        <f>'حضور وانصراف'!AU160</f>
        <v>2650</v>
      </c>
      <c r="J155" s="33"/>
      <c r="K155" s="33"/>
      <c r="L155" s="33"/>
      <c r="M155" s="33">
        <f>'حضور وانصراف'!AV160</f>
        <v>0</v>
      </c>
      <c r="N155" s="33">
        <f t="shared" si="20"/>
        <v>2650</v>
      </c>
      <c r="O155" s="34">
        <f t="shared" si="21"/>
        <v>88.333333333333329</v>
      </c>
      <c r="P155" s="35">
        <f>'البيان النهائى '!E157</f>
        <v>11</v>
      </c>
      <c r="Q155" s="61">
        <f>'البيان النهائى '!R157</f>
        <v>1.8333333333333333</v>
      </c>
      <c r="R155" s="36">
        <f>'البيان النهائى '!U157+'البيان النهائى '!AA157</f>
        <v>0.22916666666666666</v>
      </c>
      <c r="S155" s="94">
        <f t="shared" si="22"/>
        <v>13.0625</v>
      </c>
      <c r="T155" s="36">
        <f t="shared" si="23"/>
        <v>1153.8541666666665</v>
      </c>
      <c r="U155" s="35"/>
      <c r="V155" s="35"/>
      <c r="W155" s="35"/>
      <c r="X155" s="35"/>
      <c r="Y155" s="36">
        <f t="shared" si="24"/>
        <v>0</v>
      </c>
      <c r="Z155" s="96">
        <f>'البيان النهائى '!Y157</f>
        <v>-15.166666666666666</v>
      </c>
      <c r="AA155" s="38">
        <f>'البيان النهائى '!Z157</f>
        <v>0</v>
      </c>
      <c r="AB155" s="37">
        <f>'البيان النهائى '!X157</f>
        <v>0</v>
      </c>
      <c r="AC155" s="38"/>
      <c r="AD155" s="39">
        <f t="shared" si="25"/>
        <v>0</v>
      </c>
      <c r="AE155" s="38"/>
      <c r="AF155" s="38"/>
      <c r="AG155" s="38">
        <f>'البيان النهائى '!AC157</f>
        <v>0</v>
      </c>
      <c r="AH155" s="38">
        <f>'البيان النهائى '!AB157*2.5</f>
        <v>0</v>
      </c>
      <c r="AI155" s="38"/>
      <c r="AJ155" s="38">
        <f>'البيان النهائى '!AF157</f>
        <v>0</v>
      </c>
      <c r="AK155" s="37">
        <f t="shared" si="26"/>
        <v>0</v>
      </c>
      <c r="AL155" s="40">
        <f t="shared" si="27"/>
        <v>1153.8541666666665</v>
      </c>
      <c r="AM155" s="40">
        <f t="shared" si="28"/>
        <v>0</v>
      </c>
      <c r="AN155" s="79">
        <f t="shared" si="29"/>
        <v>1153.8541666666665</v>
      </c>
      <c r="AO155" s="47"/>
      <c r="AP155" s="63">
        <f>'حضور وانصراف'!AT160*O155</f>
        <v>0</v>
      </c>
      <c r="AQ155" s="46">
        <f>'حضور وانصراف'!AY160</f>
        <v>0</v>
      </c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</row>
    <row r="156" spans="2:92" ht="24" thickBot="1" x14ac:dyDescent="0.25">
      <c r="B156" s="31">
        <f>'البيان النهائى '!A158</f>
        <v>146</v>
      </c>
      <c r="C156" s="31">
        <f>'البيان النهائى '!B158</f>
        <v>172</v>
      </c>
      <c r="D156" s="31" t="str">
        <f>'حضور وانصراف'!F161</f>
        <v>اسامه لبيب عبدالحليم عبدالحفيظ</v>
      </c>
      <c r="E156" s="31" t="s">
        <v>86</v>
      </c>
      <c r="F156" s="31"/>
      <c r="G156" s="32"/>
      <c r="H156" s="31" t="str">
        <f>'حضور وانصراف'!G161</f>
        <v>قسم الصيانة</v>
      </c>
      <c r="I156" s="33">
        <f>'حضور وانصراف'!AU161</f>
        <v>3500</v>
      </c>
      <c r="J156" s="33"/>
      <c r="K156" s="33"/>
      <c r="L156" s="33"/>
      <c r="M156" s="33">
        <f>'حضور وانصراف'!AV161</f>
        <v>0</v>
      </c>
      <c r="N156" s="33">
        <f t="shared" si="20"/>
        <v>3500</v>
      </c>
      <c r="O156" s="34">
        <f t="shared" si="21"/>
        <v>116.66666666666667</v>
      </c>
      <c r="P156" s="35">
        <f>'البيان النهائى '!E158</f>
        <v>5</v>
      </c>
      <c r="Q156" s="61">
        <f>'البيان النهائى '!R158</f>
        <v>0.83333333333333337</v>
      </c>
      <c r="R156" s="36">
        <f>'البيان النهائى '!U158+'البيان النهائى '!AA158</f>
        <v>1.125</v>
      </c>
      <c r="S156" s="94">
        <f t="shared" si="22"/>
        <v>6.958333333333333</v>
      </c>
      <c r="T156" s="36">
        <f t="shared" si="23"/>
        <v>811.80555555555566</v>
      </c>
      <c r="U156" s="35"/>
      <c r="V156" s="35"/>
      <c r="W156" s="35"/>
      <c r="X156" s="35"/>
      <c r="Y156" s="36">
        <f t="shared" si="24"/>
        <v>0</v>
      </c>
      <c r="Z156" s="96">
        <f>'البيان النهائى '!Y158</f>
        <v>-22.166666666666668</v>
      </c>
      <c r="AA156" s="38">
        <f>'البيان النهائى '!Z158</f>
        <v>0</v>
      </c>
      <c r="AB156" s="37">
        <f>'البيان النهائى '!X158</f>
        <v>0.375</v>
      </c>
      <c r="AC156" s="38"/>
      <c r="AD156" s="39">
        <f t="shared" si="25"/>
        <v>43.75</v>
      </c>
      <c r="AE156" s="38"/>
      <c r="AF156" s="38"/>
      <c r="AG156" s="38">
        <f>'البيان النهائى '!AC158</f>
        <v>0</v>
      </c>
      <c r="AH156" s="38">
        <f>'البيان النهائى '!AB158*2.5</f>
        <v>0</v>
      </c>
      <c r="AI156" s="38"/>
      <c r="AJ156" s="38">
        <f>'البيان النهائى '!AF158</f>
        <v>0</v>
      </c>
      <c r="AK156" s="37">
        <f t="shared" si="26"/>
        <v>0</v>
      </c>
      <c r="AL156" s="40">
        <f t="shared" si="27"/>
        <v>811.80555555555566</v>
      </c>
      <c r="AM156" s="40">
        <f t="shared" si="28"/>
        <v>43.75</v>
      </c>
      <c r="AN156" s="79">
        <f t="shared" si="29"/>
        <v>768.05555555555566</v>
      </c>
      <c r="AO156" s="47"/>
      <c r="AP156" s="63">
        <f>'حضور وانصراف'!AT161*O156</f>
        <v>0</v>
      </c>
      <c r="AQ156" s="46">
        <f>'حضور وانصراف'!AY161</f>
        <v>0</v>
      </c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</row>
    <row r="157" spans="2:92" ht="24" thickBot="1" x14ac:dyDescent="0.25">
      <c r="B157" s="31">
        <f>'البيان النهائى '!A159</f>
        <v>147</v>
      </c>
      <c r="C157" s="31">
        <f>'البيان النهائى '!B159</f>
        <v>173</v>
      </c>
      <c r="D157" s="31" t="str">
        <f>'حضور وانصراف'!F162</f>
        <v>محسن السيد محمود عبدالله</v>
      </c>
      <c r="E157" s="31" t="s">
        <v>86</v>
      </c>
      <c r="F157" s="31"/>
      <c r="G157" s="32"/>
      <c r="H157" s="31" t="str">
        <f>'حضور وانصراف'!G162</f>
        <v>صيانة كهرباء</v>
      </c>
      <c r="I157" s="33">
        <f>'حضور وانصراف'!AU162</f>
        <v>3500</v>
      </c>
      <c r="J157" s="33"/>
      <c r="K157" s="33"/>
      <c r="L157" s="33"/>
      <c r="M157" s="33">
        <f>'حضور وانصراف'!AV162</f>
        <v>0</v>
      </c>
      <c r="N157" s="33">
        <f t="shared" si="20"/>
        <v>3500</v>
      </c>
      <c r="O157" s="34">
        <f t="shared" si="21"/>
        <v>116.66666666666667</v>
      </c>
      <c r="P157" s="35">
        <f>'البيان النهائى '!E159</f>
        <v>11</v>
      </c>
      <c r="Q157" s="61">
        <f>'البيان النهائى '!R159</f>
        <v>1.8333333333333333</v>
      </c>
      <c r="R157" s="36">
        <f>'البيان النهائى '!U159+'البيان النهائى '!AA159</f>
        <v>6.791666666666667</v>
      </c>
      <c r="S157" s="94">
        <f t="shared" si="22"/>
        <v>19.625</v>
      </c>
      <c r="T157" s="36">
        <f t="shared" si="23"/>
        <v>2289.5833333333335</v>
      </c>
      <c r="U157" s="35"/>
      <c r="V157" s="35"/>
      <c r="W157" s="35"/>
      <c r="X157" s="35"/>
      <c r="Y157" s="36">
        <f t="shared" si="24"/>
        <v>0</v>
      </c>
      <c r="Z157" s="96">
        <f>'البيان النهائى '!Y159</f>
        <v>-15.166666666666666</v>
      </c>
      <c r="AA157" s="38">
        <f>'البيان النهائى '!Z159</f>
        <v>0</v>
      </c>
      <c r="AB157" s="37">
        <f>'البيان النهائى '!X159</f>
        <v>0</v>
      </c>
      <c r="AC157" s="38"/>
      <c r="AD157" s="39">
        <f t="shared" si="25"/>
        <v>0</v>
      </c>
      <c r="AE157" s="38"/>
      <c r="AF157" s="38"/>
      <c r="AG157" s="38">
        <f>'البيان النهائى '!AC159</f>
        <v>0</v>
      </c>
      <c r="AH157" s="38">
        <f>'البيان النهائى '!AB159*2.5</f>
        <v>0</v>
      </c>
      <c r="AI157" s="38"/>
      <c r="AJ157" s="38">
        <f>'البيان النهائى '!AF159</f>
        <v>0</v>
      </c>
      <c r="AK157" s="37">
        <f t="shared" si="26"/>
        <v>0</v>
      </c>
      <c r="AL157" s="40">
        <f t="shared" si="27"/>
        <v>2289.5833333333335</v>
      </c>
      <c r="AM157" s="40">
        <f t="shared" si="28"/>
        <v>0</v>
      </c>
      <c r="AN157" s="79">
        <f t="shared" si="29"/>
        <v>2289.5833333333335</v>
      </c>
      <c r="AO157" s="47"/>
      <c r="AP157" s="63">
        <f>'حضور وانصراف'!AT162*O157</f>
        <v>0</v>
      </c>
      <c r="AQ157" s="46">
        <f>'حضور وانصراف'!AY162</f>
        <v>0</v>
      </c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</row>
    <row r="158" spans="2:92" ht="24" thickBot="1" x14ac:dyDescent="0.25">
      <c r="B158" s="31">
        <f>'البيان النهائى '!A160</f>
        <v>148</v>
      </c>
      <c r="C158" s="31">
        <f>'البيان النهائى '!B160</f>
        <v>298</v>
      </c>
      <c r="D158" s="31" t="str">
        <f>'حضور وانصراف'!F163</f>
        <v>محمود سعيد بيومى محمد سعد</v>
      </c>
      <c r="E158" s="31" t="s">
        <v>86</v>
      </c>
      <c r="F158" s="31"/>
      <c r="G158" s="32"/>
      <c r="H158" s="31" t="str">
        <f>'حضور وانصراف'!G163</f>
        <v>صيانة تكيفات</v>
      </c>
      <c r="I158" s="33">
        <f>'حضور وانصراف'!AU163</f>
        <v>3500</v>
      </c>
      <c r="J158" s="33"/>
      <c r="K158" s="33"/>
      <c r="L158" s="33"/>
      <c r="M158" s="33">
        <f>'حضور وانصراف'!AV163</f>
        <v>0</v>
      </c>
      <c r="N158" s="33">
        <f t="shared" si="20"/>
        <v>3500</v>
      </c>
      <c r="O158" s="34">
        <f t="shared" si="21"/>
        <v>116.66666666666667</v>
      </c>
      <c r="P158" s="35">
        <f>'البيان النهائى '!E160</f>
        <v>6</v>
      </c>
      <c r="Q158" s="61">
        <f>'البيان النهائى '!R160</f>
        <v>1</v>
      </c>
      <c r="R158" s="36">
        <f>'البيان النهائى '!U160+'البيان النهائى '!AA160</f>
        <v>0</v>
      </c>
      <c r="S158" s="94">
        <f t="shared" si="22"/>
        <v>7</v>
      </c>
      <c r="T158" s="36">
        <f t="shared" si="23"/>
        <v>816.66666666666663</v>
      </c>
      <c r="U158" s="35"/>
      <c r="V158" s="35"/>
      <c r="W158" s="35"/>
      <c r="X158" s="35"/>
      <c r="Y158" s="36">
        <f t="shared" si="24"/>
        <v>0</v>
      </c>
      <c r="Z158" s="96">
        <f>'البيان النهائى '!Y160</f>
        <v>-21</v>
      </c>
      <c r="AA158" s="38">
        <f>'البيان النهائى '!Z160</f>
        <v>0</v>
      </c>
      <c r="AB158" s="37">
        <f>'البيان النهائى '!X160</f>
        <v>1.5</v>
      </c>
      <c r="AC158" s="38"/>
      <c r="AD158" s="39">
        <f t="shared" si="25"/>
        <v>175</v>
      </c>
      <c r="AE158" s="38"/>
      <c r="AF158" s="38"/>
      <c r="AG158" s="38">
        <f>'البيان النهائى '!AC160</f>
        <v>0</v>
      </c>
      <c r="AH158" s="38">
        <f>'البيان النهائى '!AB160*2.5</f>
        <v>0</v>
      </c>
      <c r="AI158" s="38"/>
      <c r="AJ158" s="38">
        <f>'البيان النهائى '!AF160</f>
        <v>0</v>
      </c>
      <c r="AK158" s="37">
        <f t="shared" si="26"/>
        <v>0</v>
      </c>
      <c r="AL158" s="40">
        <f t="shared" si="27"/>
        <v>816.66666666666663</v>
      </c>
      <c r="AM158" s="40">
        <f t="shared" si="28"/>
        <v>175</v>
      </c>
      <c r="AN158" s="79">
        <f t="shared" si="29"/>
        <v>641.66666666666663</v>
      </c>
      <c r="AO158" s="47"/>
      <c r="AP158" s="63">
        <f>'حضور وانصراف'!AT163*O158</f>
        <v>0</v>
      </c>
      <c r="AQ158" s="46">
        <f>'حضور وانصراف'!AY163</f>
        <v>0</v>
      </c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</row>
    <row r="159" spans="2:92" ht="24" thickBot="1" x14ac:dyDescent="0.25">
      <c r="B159" s="31">
        <f>'البيان النهائى '!A161</f>
        <v>149</v>
      </c>
      <c r="C159" s="31">
        <f>'البيان النهائى '!B161</f>
        <v>0</v>
      </c>
      <c r="D159" s="31" t="str">
        <f>'حضور وانصراف'!F164</f>
        <v>محمد مدحت سعيد عطيه</v>
      </c>
      <c r="E159" s="31" t="s">
        <v>86</v>
      </c>
      <c r="F159" s="31"/>
      <c r="G159" s="32"/>
      <c r="H159" s="31" t="str">
        <f>'حضور وانصراف'!G164</f>
        <v>؟؟؟؟؟؟</v>
      </c>
      <c r="I159" s="33">
        <f>'حضور وانصراف'!AU164</f>
        <v>1400</v>
      </c>
      <c r="J159" s="33"/>
      <c r="K159" s="33"/>
      <c r="L159" s="33"/>
      <c r="M159" s="33">
        <f>'حضور وانصراف'!AV164</f>
        <v>0</v>
      </c>
      <c r="N159" s="33">
        <f t="shared" si="20"/>
        <v>1400</v>
      </c>
      <c r="O159" s="34">
        <f t="shared" si="21"/>
        <v>46.666666666666664</v>
      </c>
      <c r="P159" s="35">
        <f>'البيان النهائى '!E161</f>
        <v>9</v>
      </c>
      <c r="Q159" s="61">
        <f>'البيان النهائى '!R161</f>
        <v>1.5</v>
      </c>
      <c r="R159" s="36">
        <f>'البيان النهائى '!U161+'البيان النهائى '!AA161</f>
        <v>0</v>
      </c>
      <c r="S159" s="94">
        <f t="shared" si="22"/>
        <v>10.5</v>
      </c>
      <c r="T159" s="36">
        <f t="shared" si="23"/>
        <v>490</v>
      </c>
      <c r="U159" s="35"/>
      <c r="V159" s="35"/>
      <c r="W159" s="35"/>
      <c r="X159" s="35"/>
      <c r="Y159" s="36">
        <f t="shared" si="24"/>
        <v>0</v>
      </c>
      <c r="Z159" s="96">
        <f>'البيان النهائى '!Y161</f>
        <v>-17.5</v>
      </c>
      <c r="AA159" s="38">
        <f>'البيان النهائى '!Z161</f>
        <v>0</v>
      </c>
      <c r="AB159" s="37">
        <f>'البيان النهائى '!X161</f>
        <v>0</v>
      </c>
      <c r="AC159" s="38"/>
      <c r="AD159" s="39">
        <f t="shared" si="25"/>
        <v>0</v>
      </c>
      <c r="AE159" s="38"/>
      <c r="AF159" s="38"/>
      <c r="AG159" s="38">
        <f>'البيان النهائى '!AC161</f>
        <v>0</v>
      </c>
      <c r="AH159" s="38">
        <f>'البيان النهائى '!AB161*2.5</f>
        <v>0</v>
      </c>
      <c r="AI159" s="38"/>
      <c r="AJ159" s="38">
        <f>'البيان النهائى '!AF161</f>
        <v>0</v>
      </c>
      <c r="AK159" s="37">
        <f t="shared" si="26"/>
        <v>0</v>
      </c>
      <c r="AL159" s="40">
        <f t="shared" si="27"/>
        <v>490</v>
      </c>
      <c r="AM159" s="40">
        <f t="shared" si="28"/>
        <v>0</v>
      </c>
      <c r="AN159" s="79">
        <f t="shared" si="29"/>
        <v>490</v>
      </c>
      <c r="AO159" s="47"/>
      <c r="AP159" s="63">
        <f>'حضور وانصراف'!AT164*O159</f>
        <v>0</v>
      </c>
      <c r="AQ159" s="46">
        <f>'حضور وانصراف'!AY164</f>
        <v>0</v>
      </c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</row>
    <row r="160" spans="2:92" ht="24" thickBot="1" x14ac:dyDescent="0.25">
      <c r="B160" s="31">
        <f>'البيان النهائى '!A162</f>
        <v>150</v>
      </c>
      <c r="C160" s="31">
        <f>'البيان النهائى '!B162</f>
        <v>0</v>
      </c>
      <c r="D160" s="31" t="str">
        <f>'حضور وانصراف'!F165</f>
        <v>يوسف احمد السيد على</v>
      </c>
      <c r="E160" s="31" t="s">
        <v>86</v>
      </c>
      <c r="F160" s="31"/>
      <c r="G160" s="32"/>
      <c r="H160" s="31" t="str">
        <f>'حضور وانصراف'!G165</f>
        <v>؟؟؟؟؟؟</v>
      </c>
      <c r="I160" s="33">
        <f>'حضور وانصراف'!AU165</f>
        <v>1400</v>
      </c>
      <c r="J160" s="33"/>
      <c r="K160" s="33"/>
      <c r="L160" s="33"/>
      <c r="M160" s="33">
        <f>'حضور وانصراف'!AV165</f>
        <v>0</v>
      </c>
      <c r="N160" s="33">
        <f t="shared" si="20"/>
        <v>1400</v>
      </c>
      <c r="O160" s="34">
        <f t="shared" si="21"/>
        <v>46.666666666666664</v>
      </c>
      <c r="P160" s="35">
        <f>'البيان النهائى '!E162</f>
        <v>7</v>
      </c>
      <c r="Q160" s="61">
        <f>'البيان النهائى '!R162</f>
        <v>1.1666666666666667</v>
      </c>
      <c r="R160" s="36">
        <f>'البيان النهائى '!U162+'البيان النهائى '!AA162</f>
        <v>0</v>
      </c>
      <c r="S160" s="94">
        <f t="shared" si="22"/>
        <v>8.1666666666666661</v>
      </c>
      <c r="T160" s="36">
        <f t="shared" si="23"/>
        <v>381.11111111111109</v>
      </c>
      <c r="U160" s="35"/>
      <c r="V160" s="35"/>
      <c r="W160" s="35"/>
      <c r="X160" s="35"/>
      <c r="Y160" s="36">
        <f t="shared" si="24"/>
        <v>0</v>
      </c>
      <c r="Z160" s="96">
        <f>'البيان النهائى '!Y162</f>
        <v>-19.833333333333336</v>
      </c>
      <c r="AA160" s="38">
        <f>'البيان النهائى '!Z162</f>
        <v>0</v>
      </c>
      <c r="AB160" s="37">
        <f>'البيان النهائى '!X162</f>
        <v>0</v>
      </c>
      <c r="AC160" s="38"/>
      <c r="AD160" s="39">
        <f t="shared" si="25"/>
        <v>0</v>
      </c>
      <c r="AE160" s="38"/>
      <c r="AF160" s="38"/>
      <c r="AG160" s="38">
        <f>'البيان النهائى '!AC162</f>
        <v>0</v>
      </c>
      <c r="AH160" s="38">
        <f>'البيان النهائى '!AB162*2.5</f>
        <v>0</v>
      </c>
      <c r="AI160" s="38"/>
      <c r="AJ160" s="38">
        <f>'البيان النهائى '!AF162</f>
        <v>0</v>
      </c>
      <c r="AK160" s="37">
        <f t="shared" si="26"/>
        <v>0</v>
      </c>
      <c r="AL160" s="40">
        <f t="shared" si="27"/>
        <v>381.11111111111109</v>
      </c>
      <c r="AM160" s="40">
        <f t="shared" si="28"/>
        <v>0</v>
      </c>
      <c r="AN160" s="79">
        <f t="shared" si="29"/>
        <v>381.11111111111109</v>
      </c>
      <c r="AO160" s="47"/>
      <c r="AP160" s="63">
        <f>'حضور وانصراف'!AT165*O160</f>
        <v>0</v>
      </c>
      <c r="AQ160" s="46">
        <f>'حضور وانصراف'!AY165</f>
        <v>0</v>
      </c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</row>
    <row r="161" spans="2:92" ht="24" thickBot="1" x14ac:dyDescent="0.25">
      <c r="B161" s="31">
        <f>'البيان النهائى '!A163</f>
        <v>151</v>
      </c>
      <c r="C161" s="31">
        <f>'البيان النهائى '!B163</f>
        <v>0</v>
      </c>
      <c r="D161" s="31" t="str">
        <f>'حضور وانصراف'!F166</f>
        <v>محمد السيد طه ابو عطوان</v>
      </c>
      <c r="E161" s="31" t="s">
        <v>86</v>
      </c>
      <c r="F161" s="31"/>
      <c r="G161" s="32"/>
      <c r="H161" s="31" t="str">
        <f>'حضور وانصراف'!G166</f>
        <v>؟؟؟؟؟</v>
      </c>
      <c r="I161" s="33">
        <f>'حضور وانصراف'!AU166</f>
        <v>1400</v>
      </c>
      <c r="J161" s="33"/>
      <c r="K161" s="33"/>
      <c r="L161" s="33"/>
      <c r="M161" s="33">
        <f>'حضور وانصراف'!AV166</f>
        <v>0</v>
      </c>
      <c r="N161" s="33">
        <f t="shared" si="20"/>
        <v>1400</v>
      </c>
      <c r="O161" s="34">
        <f t="shared" si="21"/>
        <v>46.666666666666664</v>
      </c>
      <c r="P161" s="35">
        <f>'البيان النهائى '!E163</f>
        <v>9</v>
      </c>
      <c r="Q161" s="61">
        <f>'البيان النهائى '!R163</f>
        <v>1.5</v>
      </c>
      <c r="R161" s="36">
        <f>'البيان النهائى '!U163+'البيان النهائى '!AA163</f>
        <v>0</v>
      </c>
      <c r="S161" s="94">
        <f t="shared" si="22"/>
        <v>10.5</v>
      </c>
      <c r="T161" s="36">
        <f t="shared" si="23"/>
        <v>490</v>
      </c>
      <c r="U161" s="35"/>
      <c r="V161" s="35"/>
      <c r="W161" s="35"/>
      <c r="X161" s="35"/>
      <c r="Y161" s="36">
        <f t="shared" si="24"/>
        <v>0</v>
      </c>
      <c r="Z161" s="96">
        <f>'البيان النهائى '!Y163</f>
        <v>-17.5</v>
      </c>
      <c r="AA161" s="38">
        <f>'البيان النهائى '!Z163</f>
        <v>0</v>
      </c>
      <c r="AB161" s="37">
        <f>'البيان النهائى '!X163</f>
        <v>0</v>
      </c>
      <c r="AC161" s="38"/>
      <c r="AD161" s="39">
        <f t="shared" si="25"/>
        <v>0</v>
      </c>
      <c r="AE161" s="38"/>
      <c r="AF161" s="38"/>
      <c r="AG161" s="38">
        <f>'البيان النهائى '!AC163</f>
        <v>0</v>
      </c>
      <c r="AH161" s="38">
        <f>'البيان النهائى '!AB163*2.5</f>
        <v>0</v>
      </c>
      <c r="AI161" s="38"/>
      <c r="AJ161" s="38">
        <f>'البيان النهائى '!AF163</f>
        <v>0</v>
      </c>
      <c r="AK161" s="37">
        <f t="shared" si="26"/>
        <v>0</v>
      </c>
      <c r="AL161" s="40">
        <f t="shared" si="27"/>
        <v>490</v>
      </c>
      <c r="AM161" s="40">
        <f t="shared" si="28"/>
        <v>0</v>
      </c>
      <c r="AN161" s="79">
        <f t="shared" si="29"/>
        <v>490</v>
      </c>
      <c r="AO161" s="47"/>
      <c r="AP161" s="63">
        <f>'حضور وانصراف'!AT166*O161</f>
        <v>0</v>
      </c>
      <c r="AQ161" s="46">
        <f>'حضور وانصراف'!AY166</f>
        <v>0</v>
      </c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</row>
    <row r="162" spans="2:92" ht="24" thickBot="1" x14ac:dyDescent="0.25">
      <c r="B162" s="31">
        <f>'البيان النهائى '!A164</f>
        <v>152</v>
      </c>
      <c r="C162" s="31">
        <f>'البيان النهائى '!B164</f>
        <v>0</v>
      </c>
      <c r="D162" s="31" t="str">
        <f>'حضور وانصراف'!F167</f>
        <v>محمد وحيد ابراهيم شعبان</v>
      </c>
      <c r="E162" s="31" t="s">
        <v>86</v>
      </c>
      <c r="F162" s="31"/>
      <c r="G162" s="32"/>
      <c r="H162" s="31" t="str">
        <f>'حضور وانصراف'!G167</f>
        <v>اول يوم 4 مخزن</v>
      </c>
      <c r="I162" s="33">
        <f>'حضور وانصراف'!AU167</f>
        <v>1400</v>
      </c>
      <c r="J162" s="33"/>
      <c r="K162" s="33"/>
      <c r="L162" s="33"/>
      <c r="M162" s="33">
        <f>'حضور وانصراف'!AV167</f>
        <v>0</v>
      </c>
      <c r="N162" s="33">
        <f t="shared" si="20"/>
        <v>1400</v>
      </c>
      <c r="O162" s="34">
        <f t="shared" si="21"/>
        <v>46.666666666666664</v>
      </c>
      <c r="P162" s="35">
        <f>'البيان النهائى '!E164</f>
        <v>6</v>
      </c>
      <c r="Q162" s="61">
        <f>'البيان النهائى '!R164</f>
        <v>1</v>
      </c>
      <c r="R162" s="36">
        <f>'البيان النهائى '!U164+'البيان النهائى '!AA164</f>
        <v>0</v>
      </c>
      <c r="S162" s="94">
        <f t="shared" si="22"/>
        <v>7</v>
      </c>
      <c r="T162" s="36">
        <f t="shared" si="23"/>
        <v>326.66666666666669</v>
      </c>
      <c r="U162" s="35"/>
      <c r="V162" s="35"/>
      <c r="W162" s="35"/>
      <c r="X162" s="35"/>
      <c r="Y162" s="36">
        <f t="shared" si="24"/>
        <v>0</v>
      </c>
      <c r="Z162" s="96">
        <f>'البيان النهائى '!Y164</f>
        <v>-21</v>
      </c>
      <c r="AA162" s="38">
        <f>'البيان النهائى '!Z164</f>
        <v>0</v>
      </c>
      <c r="AB162" s="37">
        <f>'البيان النهائى '!X164</f>
        <v>4.1666666666666664E-2</v>
      </c>
      <c r="AC162" s="38"/>
      <c r="AD162" s="39">
        <f t="shared" si="25"/>
        <v>1.9444444444444442</v>
      </c>
      <c r="AE162" s="38"/>
      <c r="AF162" s="38"/>
      <c r="AG162" s="38">
        <f>'البيان النهائى '!AC164</f>
        <v>0</v>
      </c>
      <c r="AH162" s="38">
        <f>'البيان النهائى '!AB164*2.5</f>
        <v>0</v>
      </c>
      <c r="AI162" s="38"/>
      <c r="AJ162" s="38">
        <f>'البيان النهائى '!AF164</f>
        <v>0</v>
      </c>
      <c r="AK162" s="37">
        <f t="shared" si="26"/>
        <v>0</v>
      </c>
      <c r="AL162" s="40">
        <f t="shared" si="27"/>
        <v>326.66666666666669</v>
      </c>
      <c r="AM162" s="40">
        <f t="shared" si="28"/>
        <v>1.9444444444444442</v>
      </c>
      <c r="AN162" s="79">
        <f t="shared" si="29"/>
        <v>324.72222222222223</v>
      </c>
      <c r="AO162" s="47"/>
      <c r="AP162" s="63">
        <f>'حضور وانصراف'!AT167*O162</f>
        <v>0</v>
      </c>
      <c r="AQ162" s="46">
        <f>'حضور وانصراف'!AY167</f>
        <v>0</v>
      </c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</row>
    <row r="163" spans="2:92" ht="24" thickBot="1" x14ac:dyDescent="0.25">
      <c r="B163" s="31">
        <f>'البيان النهائى '!A165</f>
        <v>153</v>
      </c>
      <c r="C163" s="31">
        <f>'البيان النهائى '!B165</f>
        <v>0</v>
      </c>
      <c r="D163" s="31" t="str">
        <f>'حضور وانصراف'!F168</f>
        <v>تامر عبدالمجيد محمود عبدالمجيد</v>
      </c>
      <c r="E163" s="31" t="s">
        <v>86</v>
      </c>
      <c r="F163" s="31"/>
      <c r="G163" s="32"/>
      <c r="H163" s="31" t="str">
        <f>'حضور وانصراف'!G168</f>
        <v>اول يوم4</v>
      </c>
      <c r="I163" s="33">
        <f>'حضور وانصراف'!AU168</f>
        <v>1400</v>
      </c>
      <c r="J163" s="33"/>
      <c r="K163" s="33"/>
      <c r="L163" s="33"/>
      <c r="M163" s="33">
        <f>'حضور وانصراف'!AV168</f>
        <v>0</v>
      </c>
      <c r="N163" s="33">
        <f t="shared" si="20"/>
        <v>1400</v>
      </c>
      <c r="O163" s="34">
        <f t="shared" si="21"/>
        <v>46.666666666666664</v>
      </c>
      <c r="P163" s="35">
        <f>'البيان النهائى '!E165</f>
        <v>4</v>
      </c>
      <c r="Q163" s="61">
        <f>'البيان النهائى '!R165</f>
        <v>0.66666666666666663</v>
      </c>
      <c r="R163" s="36">
        <f>'البيان النهائى '!U165+'البيان النهائى '!AA165</f>
        <v>0</v>
      </c>
      <c r="S163" s="94">
        <f t="shared" si="22"/>
        <v>4.666666666666667</v>
      </c>
      <c r="T163" s="36">
        <f t="shared" si="23"/>
        <v>217.77777777777777</v>
      </c>
      <c r="U163" s="35"/>
      <c r="V163" s="35"/>
      <c r="W163" s="35"/>
      <c r="X163" s="35"/>
      <c r="Y163" s="36">
        <f t="shared" si="24"/>
        <v>0</v>
      </c>
      <c r="Z163" s="96">
        <f>'البيان النهائى '!Y165</f>
        <v>-23.333333333333332</v>
      </c>
      <c r="AA163" s="38">
        <f>'البيان النهائى '!Z165</f>
        <v>0</v>
      </c>
      <c r="AB163" s="37">
        <f>'البيان النهائى '!X165</f>
        <v>0</v>
      </c>
      <c r="AC163" s="38"/>
      <c r="AD163" s="39">
        <f t="shared" si="25"/>
        <v>0</v>
      </c>
      <c r="AE163" s="38"/>
      <c r="AF163" s="38"/>
      <c r="AG163" s="38">
        <f>'البيان النهائى '!AC165</f>
        <v>0</v>
      </c>
      <c r="AH163" s="38">
        <f>'البيان النهائى '!AB165*2.5</f>
        <v>0</v>
      </c>
      <c r="AI163" s="38"/>
      <c r="AJ163" s="38">
        <f>'البيان النهائى '!AF165</f>
        <v>0</v>
      </c>
      <c r="AK163" s="37">
        <f t="shared" si="26"/>
        <v>0</v>
      </c>
      <c r="AL163" s="40">
        <f t="shared" si="27"/>
        <v>217.77777777777777</v>
      </c>
      <c r="AM163" s="40">
        <f t="shared" si="28"/>
        <v>0</v>
      </c>
      <c r="AN163" s="79">
        <f t="shared" si="29"/>
        <v>217.77777777777777</v>
      </c>
      <c r="AO163" s="47"/>
      <c r="AP163" s="63">
        <f>'حضور وانصراف'!AT168*O163</f>
        <v>0</v>
      </c>
      <c r="AQ163" s="46">
        <f>'حضور وانصراف'!AY168</f>
        <v>0</v>
      </c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</row>
    <row r="164" spans="2:92" ht="24" thickBot="1" x14ac:dyDescent="0.25">
      <c r="B164" s="31">
        <f>'البيان النهائى '!A166</f>
        <v>154</v>
      </c>
      <c r="C164" s="31">
        <f>'البيان النهائى '!B166</f>
        <v>0</v>
      </c>
      <c r="D164" s="31" t="str">
        <f>'حضور وانصراف'!F169</f>
        <v>عمرو محمد عبدالعال لبيب</v>
      </c>
      <c r="E164" s="31" t="s">
        <v>86</v>
      </c>
      <c r="F164" s="31"/>
      <c r="G164" s="32"/>
      <c r="H164" s="31" t="str">
        <f>'حضور وانصراف'!G169</f>
        <v>اول يوم4</v>
      </c>
      <c r="I164" s="33">
        <f>'حضور وانصراف'!AU169</f>
        <v>1400</v>
      </c>
      <c r="J164" s="33"/>
      <c r="K164" s="33"/>
      <c r="L164" s="33"/>
      <c r="M164" s="33">
        <f>'حضور وانصراف'!AV169</f>
        <v>0</v>
      </c>
      <c r="N164" s="33">
        <f t="shared" si="20"/>
        <v>1400</v>
      </c>
      <c r="O164" s="34">
        <f t="shared" si="21"/>
        <v>46.666666666666664</v>
      </c>
      <c r="P164" s="35">
        <f>'البيان النهائى '!E166</f>
        <v>1</v>
      </c>
      <c r="Q164" s="61">
        <f>'البيان النهائى '!R166</f>
        <v>0.16666666666666666</v>
      </c>
      <c r="R164" s="36">
        <f>'البيان النهائى '!U166+'البيان النهائى '!AA166</f>
        <v>0</v>
      </c>
      <c r="S164" s="94">
        <f t="shared" si="22"/>
        <v>1.1666666666666667</v>
      </c>
      <c r="T164" s="36">
        <f t="shared" si="23"/>
        <v>54.444444444444443</v>
      </c>
      <c r="U164" s="35"/>
      <c r="V164" s="35"/>
      <c r="W164" s="35"/>
      <c r="X164" s="35"/>
      <c r="Y164" s="36">
        <f t="shared" si="24"/>
        <v>0</v>
      </c>
      <c r="Z164" s="96">
        <f>'البيان النهائى '!Y166</f>
        <v>-26.833333333333332</v>
      </c>
      <c r="AA164" s="38">
        <f>'البيان النهائى '!Z166</f>
        <v>0</v>
      </c>
      <c r="AB164" s="37">
        <f>'البيان النهائى '!X166</f>
        <v>0</v>
      </c>
      <c r="AC164" s="38"/>
      <c r="AD164" s="39">
        <f t="shared" si="25"/>
        <v>0</v>
      </c>
      <c r="AE164" s="38"/>
      <c r="AF164" s="38"/>
      <c r="AG164" s="38">
        <f>'البيان النهائى '!AC166</f>
        <v>0</v>
      </c>
      <c r="AH164" s="38">
        <f>'البيان النهائى '!AB166*2.5</f>
        <v>0</v>
      </c>
      <c r="AI164" s="38"/>
      <c r="AJ164" s="38">
        <f>'البيان النهائى '!AF166</f>
        <v>0</v>
      </c>
      <c r="AK164" s="37">
        <f t="shared" si="26"/>
        <v>0</v>
      </c>
      <c r="AL164" s="40">
        <f t="shared" si="27"/>
        <v>54.444444444444443</v>
      </c>
      <c r="AM164" s="40">
        <f t="shared" si="28"/>
        <v>0</v>
      </c>
      <c r="AN164" s="79">
        <f t="shared" si="29"/>
        <v>54.444444444444443</v>
      </c>
      <c r="AO164" s="47"/>
      <c r="AP164" s="63">
        <f>'حضور وانصراف'!AT169*O164</f>
        <v>0</v>
      </c>
      <c r="AQ164" s="46">
        <f>'حضور وانصراف'!AY169</f>
        <v>0</v>
      </c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</row>
    <row r="165" spans="2:92" ht="24" thickBot="1" x14ac:dyDescent="0.25">
      <c r="B165" s="31">
        <f>'البيان النهائى '!A167</f>
        <v>155</v>
      </c>
      <c r="C165" s="31">
        <f>'البيان النهائى '!B167</f>
        <v>0</v>
      </c>
      <c r="D165" s="31" t="str">
        <f>'حضور وانصراف'!F170</f>
        <v>مصطفى عيد عبدالمنعم عبدالحى</v>
      </c>
      <c r="E165" s="31" t="s">
        <v>86</v>
      </c>
      <c r="F165" s="31"/>
      <c r="G165" s="32"/>
      <c r="H165" s="31" t="str">
        <f>'حضور وانصراف'!G170</f>
        <v>؟؟؟؟</v>
      </c>
      <c r="I165" s="33">
        <f>'حضور وانصراف'!AU170</f>
        <v>1400</v>
      </c>
      <c r="J165" s="33"/>
      <c r="K165" s="33"/>
      <c r="L165" s="33"/>
      <c r="M165" s="33">
        <f>'حضور وانصراف'!AV170</f>
        <v>0</v>
      </c>
      <c r="N165" s="33">
        <f t="shared" si="20"/>
        <v>1400</v>
      </c>
      <c r="O165" s="34">
        <f t="shared" si="21"/>
        <v>46.666666666666664</v>
      </c>
      <c r="P165" s="35">
        <f>'البيان النهائى '!E167</f>
        <v>1</v>
      </c>
      <c r="Q165" s="61">
        <f>'البيان النهائى '!R167</f>
        <v>0.16666666666666666</v>
      </c>
      <c r="R165" s="36">
        <f>'البيان النهائى '!U167+'البيان النهائى '!AA167</f>
        <v>0</v>
      </c>
      <c r="S165" s="94">
        <f t="shared" si="22"/>
        <v>1.1666666666666667</v>
      </c>
      <c r="T165" s="36">
        <f t="shared" si="23"/>
        <v>54.444444444444443</v>
      </c>
      <c r="U165" s="35"/>
      <c r="V165" s="35"/>
      <c r="W165" s="35"/>
      <c r="X165" s="35"/>
      <c r="Y165" s="36">
        <f t="shared" si="24"/>
        <v>0</v>
      </c>
      <c r="Z165" s="96">
        <f>'البيان النهائى '!Y167</f>
        <v>-26.833333333333332</v>
      </c>
      <c r="AA165" s="38">
        <f>'البيان النهائى '!Z167</f>
        <v>0</v>
      </c>
      <c r="AB165" s="37">
        <f>'البيان النهائى '!X167</f>
        <v>0</v>
      </c>
      <c r="AC165" s="38"/>
      <c r="AD165" s="39">
        <f t="shared" si="25"/>
        <v>0</v>
      </c>
      <c r="AE165" s="38"/>
      <c r="AF165" s="38"/>
      <c r="AG165" s="38">
        <f>'البيان النهائى '!AC167</f>
        <v>0</v>
      </c>
      <c r="AH165" s="38">
        <f>'البيان النهائى '!AB167*2.5</f>
        <v>0</v>
      </c>
      <c r="AI165" s="38"/>
      <c r="AJ165" s="38">
        <f>'البيان النهائى '!AF167</f>
        <v>0</v>
      </c>
      <c r="AK165" s="37">
        <f t="shared" si="26"/>
        <v>0</v>
      </c>
      <c r="AL165" s="40">
        <f t="shared" si="27"/>
        <v>54.444444444444443</v>
      </c>
      <c r="AM165" s="40">
        <f t="shared" si="28"/>
        <v>0</v>
      </c>
      <c r="AN165" s="79">
        <f t="shared" si="29"/>
        <v>54.444444444444443</v>
      </c>
      <c r="AO165" s="47"/>
      <c r="AP165" s="63">
        <f>'حضور وانصراف'!AT170*O165</f>
        <v>0</v>
      </c>
      <c r="AQ165" s="46">
        <f>'حضور وانصراف'!AY170</f>
        <v>0</v>
      </c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</row>
    <row r="166" spans="2:92" ht="24" thickBot="1" x14ac:dyDescent="0.25">
      <c r="B166" s="31">
        <f>'البيان النهائى '!A168</f>
        <v>156</v>
      </c>
      <c r="C166" s="31">
        <f>'البيان النهائى '!B168</f>
        <v>0</v>
      </c>
      <c r="D166" s="31" t="str">
        <f>'حضور وانصراف'!F171</f>
        <v>محمد عبدالسلام محمد عبدالسلام</v>
      </c>
      <c r="E166" s="31" t="s">
        <v>86</v>
      </c>
      <c r="F166" s="31"/>
      <c r="G166" s="32"/>
      <c r="H166" s="31" t="str">
        <f>'حضور وانصراف'!G171</f>
        <v>؟؟؟؟؟</v>
      </c>
      <c r="I166" s="33">
        <f>'حضور وانصراف'!AU171</f>
        <v>1400</v>
      </c>
      <c r="J166" s="33"/>
      <c r="K166" s="33"/>
      <c r="L166" s="33"/>
      <c r="M166" s="33">
        <f>'حضور وانصراف'!AV171</f>
        <v>0</v>
      </c>
      <c r="N166" s="33">
        <f t="shared" si="20"/>
        <v>1400</v>
      </c>
      <c r="O166" s="34">
        <f t="shared" si="21"/>
        <v>46.666666666666664</v>
      </c>
      <c r="P166" s="35">
        <f>'البيان النهائى '!E168</f>
        <v>1</v>
      </c>
      <c r="Q166" s="61">
        <f>'البيان النهائى '!R168</f>
        <v>0.16666666666666666</v>
      </c>
      <c r="R166" s="36">
        <f>'البيان النهائى '!U168+'البيان النهائى '!AA168</f>
        <v>0</v>
      </c>
      <c r="S166" s="94">
        <f t="shared" si="22"/>
        <v>1.1666666666666667</v>
      </c>
      <c r="T166" s="36">
        <f t="shared" si="23"/>
        <v>54.444444444444443</v>
      </c>
      <c r="U166" s="35"/>
      <c r="V166" s="35"/>
      <c r="W166" s="35"/>
      <c r="X166" s="35"/>
      <c r="Y166" s="36">
        <f t="shared" si="24"/>
        <v>0</v>
      </c>
      <c r="Z166" s="96">
        <f>'البيان النهائى '!Y168</f>
        <v>-26.833333333333332</v>
      </c>
      <c r="AA166" s="38">
        <f>'البيان النهائى '!Z168</f>
        <v>0</v>
      </c>
      <c r="AB166" s="37">
        <f>'البيان النهائى '!X168</f>
        <v>0</v>
      </c>
      <c r="AC166" s="38"/>
      <c r="AD166" s="39">
        <f t="shared" si="25"/>
        <v>0</v>
      </c>
      <c r="AE166" s="38"/>
      <c r="AF166" s="38"/>
      <c r="AG166" s="38">
        <f>'البيان النهائى '!AC168</f>
        <v>0</v>
      </c>
      <c r="AH166" s="38">
        <f>'البيان النهائى '!AB168*2.5</f>
        <v>0</v>
      </c>
      <c r="AI166" s="38"/>
      <c r="AJ166" s="38">
        <f>'البيان النهائى '!AF168</f>
        <v>0</v>
      </c>
      <c r="AK166" s="37">
        <f t="shared" si="26"/>
        <v>0</v>
      </c>
      <c r="AL166" s="40">
        <f t="shared" si="27"/>
        <v>54.444444444444443</v>
      </c>
      <c r="AM166" s="40">
        <f t="shared" si="28"/>
        <v>0</v>
      </c>
      <c r="AN166" s="79">
        <f t="shared" si="29"/>
        <v>54.444444444444443</v>
      </c>
      <c r="AO166" s="47"/>
      <c r="AP166" s="63">
        <f>'حضور وانصراف'!AT171*O166</f>
        <v>0</v>
      </c>
      <c r="AQ166" s="46">
        <f>'حضور وانصراف'!AY171</f>
        <v>0</v>
      </c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</row>
    <row r="167" spans="2:92" ht="24" thickBot="1" x14ac:dyDescent="0.25">
      <c r="B167" s="31">
        <f>'البيان النهائى '!A169</f>
        <v>157</v>
      </c>
      <c r="C167" s="31">
        <f>'البيان النهائى '!B169</f>
        <v>0</v>
      </c>
      <c r="D167" s="31" t="str">
        <f>'حضور وانصراف'!F172</f>
        <v>عبدالرؤف عبدالفتاح حمزه عبدالحليم</v>
      </c>
      <c r="E167" s="31" t="s">
        <v>86</v>
      </c>
      <c r="F167" s="31"/>
      <c r="G167" s="32"/>
      <c r="H167" s="31" t="str">
        <f>'حضور وانصراف'!G172</f>
        <v>اول يوم5</v>
      </c>
      <c r="I167" s="33">
        <f>'حضور وانصراف'!AU172</f>
        <v>1400</v>
      </c>
      <c r="J167" s="33"/>
      <c r="K167" s="33"/>
      <c r="L167" s="33"/>
      <c r="M167" s="33">
        <f>'حضور وانصراف'!AV172</f>
        <v>0</v>
      </c>
      <c r="N167" s="33">
        <f t="shared" si="20"/>
        <v>1400</v>
      </c>
      <c r="O167" s="34">
        <f t="shared" si="21"/>
        <v>46.666666666666664</v>
      </c>
      <c r="P167" s="35">
        <f>'البيان النهائى '!E169</f>
        <v>1</v>
      </c>
      <c r="Q167" s="61">
        <f>'البيان النهائى '!R169</f>
        <v>0.16666666666666666</v>
      </c>
      <c r="R167" s="36">
        <f>'البيان النهائى '!U169+'البيان النهائى '!AA169</f>
        <v>0</v>
      </c>
      <c r="S167" s="94">
        <f t="shared" si="22"/>
        <v>1.1666666666666667</v>
      </c>
      <c r="T167" s="36">
        <f t="shared" si="23"/>
        <v>54.444444444444443</v>
      </c>
      <c r="U167" s="35"/>
      <c r="V167" s="35"/>
      <c r="W167" s="35"/>
      <c r="X167" s="35"/>
      <c r="Y167" s="36">
        <f t="shared" si="24"/>
        <v>0</v>
      </c>
      <c r="Z167" s="96">
        <f>'البيان النهائى '!Y169</f>
        <v>-26.833333333333332</v>
      </c>
      <c r="AA167" s="38">
        <f>'البيان النهائى '!Z169</f>
        <v>0</v>
      </c>
      <c r="AB167" s="37">
        <f>'البيان النهائى '!X169</f>
        <v>0</v>
      </c>
      <c r="AC167" s="38"/>
      <c r="AD167" s="39">
        <f t="shared" si="25"/>
        <v>0</v>
      </c>
      <c r="AE167" s="38"/>
      <c r="AF167" s="38"/>
      <c r="AG167" s="38">
        <f>'البيان النهائى '!AC169</f>
        <v>0</v>
      </c>
      <c r="AH167" s="38">
        <f>'البيان النهائى '!AB169*2.5</f>
        <v>0</v>
      </c>
      <c r="AI167" s="38"/>
      <c r="AJ167" s="38">
        <f>'البيان النهائى '!AF169</f>
        <v>0</v>
      </c>
      <c r="AK167" s="37">
        <f t="shared" si="26"/>
        <v>0</v>
      </c>
      <c r="AL167" s="40">
        <f t="shared" si="27"/>
        <v>54.444444444444443</v>
      </c>
      <c r="AM167" s="40">
        <f t="shared" si="28"/>
        <v>0</v>
      </c>
      <c r="AN167" s="79">
        <f t="shared" si="29"/>
        <v>54.444444444444443</v>
      </c>
      <c r="AO167" s="47"/>
      <c r="AP167" s="63">
        <f>'حضور وانصراف'!AT172*O167</f>
        <v>0</v>
      </c>
      <c r="AQ167" s="46">
        <f>'حضور وانصراف'!AY172</f>
        <v>0</v>
      </c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</row>
    <row r="168" spans="2:92" ht="24" thickBot="1" x14ac:dyDescent="0.25">
      <c r="B168" s="31">
        <f>'البيان النهائى '!A170</f>
        <v>158</v>
      </c>
      <c r="C168" s="31">
        <f>'البيان النهائى '!B170</f>
        <v>0</v>
      </c>
      <c r="D168" s="31" t="str">
        <f>'حضور وانصراف'!F173</f>
        <v>محمد احمد حفنى حامد</v>
      </c>
      <c r="E168" s="31" t="s">
        <v>86</v>
      </c>
      <c r="F168" s="31"/>
      <c r="G168" s="32"/>
      <c r="H168" s="31" t="str">
        <f>'حضور وانصراف'!G173</f>
        <v>اول يوم5</v>
      </c>
      <c r="I168" s="33">
        <f>'حضور وانصراف'!AU173</f>
        <v>1400</v>
      </c>
      <c r="J168" s="33"/>
      <c r="K168" s="33"/>
      <c r="L168" s="33"/>
      <c r="M168" s="33">
        <f>'حضور وانصراف'!AV173</f>
        <v>0</v>
      </c>
      <c r="N168" s="33">
        <f t="shared" si="20"/>
        <v>1400</v>
      </c>
      <c r="O168" s="34">
        <f t="shared" si="21"/>
        <v>46.666666666666664</v>
      </c>
      <c r="P168" s="35">
        <f>'البيان النهائى '!E170</f>
        <v>6</v>
      </c>
      <c r="Q168" s="61">
        <f>'البيان النهائى '!R170</f>
        <v>1</v>
      </c>
      <c r="R168" s="36">
        <f>'البيان النهائى '!U170+'البيان النهائى '!AA170</f>
        <v>0</v>
      </c>
      <c r="S168" s="94">
        <f t="shared" si="22"/>
        <v>7</v>
      </c>
      <c r="T168" s="36">
        <f t="shared" si="23"/>
        <v>326.66666666666669</v>
      </c>
      <c r="U168" s="35"/>
      <c r="V168" s="35"/>
      <c r="W168" s="35"/>
      <c r="X168" s="35"/>
      <c r="Y168" s="36">
        <f t="shared" si="24"/>
        <v>0</v>
      </c>
      <c r="Z168" s="96">
        <f>'البيان النهائى '!Y170</f>
        <v>-21</v>
      </c>
      <c r="AA168" s="38">
        <f>'البيان النهائى '!Z170</f>
        <v>0</v>
      </c>
      <c r="AB168" s="37">
        <f>'البيان النهائى '!X170</f>
        <v>0</v>
      </c>
      <c r="AC168" s="38"/>
      <c r="AD168" s="39">
        <f t="shared" si="25"/>
        <v>0</v>
      </c>
      <c r="AE168" s="38"/>
      <c r="AF168" s="38"/>
      <c r="AG168" s="38">
        <f>'البيان النهائى '!AC170</f>
        <v>0</v>
      </c>
      <c r="AH168" s="38">
        <f>'البيان النهائى '!AB170*2.5</f>
        <v>0</v>
      </c>
      <c r="AI168" s="38"/>
      <c r="AJ168" s="38">
        <f>'البيان النهائى '!AF170</f>
        <v>0</v>
      </c>
      <c r="AK168" s="37">
        <f t="shared" si="26"/>
        <v>0</v>
      </c>
      <c r="AL168" s="40">
        <f t="shared" si="27"/>
        <v>326.66666666666669</v>
      </c>
      <c r="AM168" s="40">
        <f t="shared" si="28"/>
        <v>0</v>
      </c>
      <c r="AN168" s="79">
        <f t="shared" si="29"/>
        <v>326.66666666666669</v>
      </c>
      <c r="AO168" s="47"/>
      <c r="AP168" s="63">
        <f>'حضور وانصراف'!AT173*O168</f>
        <v>0</v>
      </c>
      <c r="AQ168" s="46">
        <f>'حضور وانصراف'!AY173</f>
        <v>0</v>
      </c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</row>
    <row r="169" spans="2:92" ht="24" thickBot="1" x14ac:dyDescent="0.25">
      <c r="B169" s="31">
        <f>'البيان النهائى '!A171</f>
        <v>159</v>
      </c>
      <c r="C169" s="31">
        <f>'البيان النهائى '!B171</f>
        <v>0</v>
      </c>
      <c r="D169" s="31" t="str">
        <f>'حضور وانصراف'!F174</f>
        <v>عبدالوهاب حسنى حسن صابر</v>
      </c>
      <c r="E169" s="31" t="s">
        <v>86</v>
      </c>
      <c r="F169" s="31"/>
      <c r="G169" s="32"/>
      <c r="H169" s="31" t="str">
        <f>'حضور وانصراف'!G174</f>
        <v>اول يوم5</v>
      </c>
      <c r="I169" s="33">
        <f>'حضور وانصراف'!AU174</f>
        <v>1400</v>
      </c>
      <c r="J169" s="33"/>
      <c r="K169" s="33"/>
      <c r="L169" s="33"/>
      <c r="M169" s="33">
        <f>'حضور وانصراف'!AV174</f>
        <v>0</v>
      </c>
      <c r="N169" s="33">
        <f t="shared" si="20"/>
        <v>1400</v>
      </c>
      <c r="O169" s="34">
        <f t="shared" si="21"/>
        <v>46.666666666666664</v>
      </c>
      <c r="P169" s="35">
        <f>'البيان النهائى '!E171</f>
        <v>2</v>
      </c>
      <c r="Q169" s="61">
        <f>'البيان النهائى '!R171</f>
        <v>0.33333333333333331</v>
      </c>
      <c r="R169" s="36">
        <f>'البيان النهائى '!U171+'البيان النهائى '!AA171</f>
        <v>0</v>
      </c>
      <c r="S169" s="94">
        <f t="shared" si="22"/>
        <v>2.3333333333333335</v>
      </c>
      <c r="T169" s="36">
        <f t="shared" si="23"/>
        <v>108.88888888888889</v>
      </c>
      <c r="U169" s="35"/>
      <c r="V169" s="35"/>
      <c r="W169" s="35"/>
      <c r="X169" s="35"/>
      <c r="Y169" s="36">
        <f t="shared" si="24"/>
        <v>0</v>
      </c>
      <c r="Z169" s="96">
        <f>'البيان النهائى '!Y171</f>
        <v>-25.666666666666668</v>
      </c>
      <c r="AA169" s="38">
        <f>'البيان النهائى '!Z171</f>
        <v>0</v>
      </c>
      <c r="AB169" s="37">
        <f>'البيان النهائى '!X171</f>
        <v>0.5</v>
      </c>
      <c r="AC169" s="38"/>
      <c r="AD169" s="39">
        <f t="shared" si="25"/>
        <v>23.333333333333332</v>
      </c>
      <c r="AE169" s="38"/>
      <c r="AF169" s="38"/>
      <c r="AG169" s="38">
        <f>'البيان النهائى '!AC171</f>
        <v>0</v>
      </c>
      <c r="AH169" s="38">
        <f>'البيان النهائى '!AB171*2.5</f>
        <v>0</v>
      </c>
      <c r="AI169" s="38"/>
      <c r="AJ169" s="38">
        <f>'البيان النهائى '!AF171</f>
        <v>0</v>
      </c>
      <c r="AK169" s="37">
        <f t="shared" si="26"/>
        <v>0</v>
      </c>
      <c r="AL169" s="40">
        <f t="shared" si="27"/>
        <v>108.88888888888889</v>
      </c>
      <c r="AM169" s="40">
        <f t="shared" si="28"/>
        <v>23.333333333333332</v>
      </c>
      <c r="AN169" s="79">
        <f t="shared" si="29"/>
        <v>85.555555555555557</v>
      </c>
      <c r="AO169" s="47"/>
      <c r="AP169" s="63">
        <f>'حضور وانصراف'!AT174*O169</f>
        <v>0</v>
      </c>
      <c r="AQ169" s="46">
        <f>'حضور وانصراف'!AY174</f>
        <v>0</v>
      </c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</row>
    <row r="170" spans="2:92" ht="24" thickBot="1" x14ac:dyDescent="0.25">
      <c r="B170" s="31">
        <f>'البيان النهائى '!A172</f>
        <v>160</v>
      </c>
      <c r="C170" s="31">
        <f>'البيان النهائى '!B172</f>
        <v>0</v>
      </c>
      <c r="D170" s="31" t="str">
        <f>'حضور وانصراف'!F175</f>
        <v>محروس عوض على عبدالسلام</v>
      </c>
      <c r="E170" s="31" t="s">
        <v>86</v>
      </c>
      <c r="F170" s="31"/>
      <c r="G170" s="32"/>
      <c r="H170" s="31" t="str">
        <f>'حضور وانصراف'!G175</f>
        <v>اول يوم5</v>
      </c>
      <c r="I170" s="33">
        <f>'حضور وانصراف'!AU175</f>
        <v>1400</v>
      </c>
      <c r="J170" s="33"/>
      <c r="K170" s="33"/>
      <c r="L170" s="33"/>
      <c r="M170" s="33">
        <f>'حضور وانصراف'!AV175</f>
        <v>0</v>
      </c>
      <c r="N170" s="33">
        <f t="shared" si="20"/>
        <v>1400</v>
      </c>
      <c r="O170" s="34">
        <f t="shared" si="21"/>
        <v>46.666666666666664</v>
      </c>
      <c r="P170" s="35">
        <f>'البيان النهائى '!E172</f>
        <v>6</v>
      </c>
      <c r="Q170" s="61">
        <f>'البيان النهائى '!R172</f>
        <v>1</v>
      </c>
      <c r="R170" s="36">
        <f>'البيان النهائى '!U172+'البيان النهائى '!AA172</f>
        <v>0</v>
      </c>
      <c r="S170" s="94">
        <f t="shared" si="22"/>
        <v>7</v>
      </c>
      <c r="T170" s="36">
        <f t="shared" si="23"/>
        <v>326.66666666666669</v>
      </c>
      <c r="U170" s="35"/>
      <c r="V170" s="35"/>
      <c r="W170" s="35"/>
      <c r="X170" s="35"/>
      <c r="Y170" s="36">
        <f t="shared" si="24"/>
        <v>0</v>
      </c>
      <c r="Z170" s="96">
        <f>'البيان النهائى '!Y172</f>
        <v>-21</v>
      </c>
      <c r="AA170" s="38">
        <f>'البيان النهائى '!Z172</f>
        <v>0</v>
      </c>
      <c r="AB170" s="37">
        <f>'البيان النهائى '!X172</f>
        <v>0</v>
      </c>
      <c r="AC170" s="38"/>
      <c r="AD170" s="39">
        <f t="shared" si="25"/>
        <v>0</v>
      </c>
      <c r="AE170" s="38"/>
      <c r="AF170" s="38"/>
      <c r="AG170" s="38">
        <f>'البيان النهائى '!AC172</f>
        <v>0</v>
      </c>
      <c r="AH170" s="38">
        <f>'البيان النهائى '!AB172*2.5</f>
        <v>0</v>
      </c>
      <c r="AI170" s="38"/>
      <c r="AJ170" s="38">
        <f>'البيان النهائى '!AF172</f>
        <v>0</v>
      </c>
      <c r="AK170" s="37">
        <f t="shared" si="26"/>
        <v>0</v>
      </c>
      <c r="AL170" s="40">
        <f t="shared" si="27"/>
        <v>326.66666666666669</v>
      </c>
      <c r="AM170" s="40">
        <f t="shared" si="28"/>
        <v>0</v>
      </c>
      <c r="AN170" s="79">
        <f t="shared" si="29"/>
        <v>326.66666666666669</v>
      </c>
      <c r="AO170" s="47"/>
      <c r="AP170" s="63">
        <f>'حضور وانصراف'!AT175*O170</f>
        <v>0</v>
      </c>
      <c r="AQ170" s="46">
        <f>'حضور وانصراف'!AY175</f>
        <v>0</v>
      </c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</row>
    <row r="171" spans="2:92" ht="24" thickBot="1" x14ac:dyDescent="0.25">
      <c r="B171" s="31">
        <f>'البيان النهائى '!A173</f>
        <v>161</v>
      </c>
      <c r="C171" s="31">
        <f>'البيان النهائى '!B173</f>
        <v>0</v>
      </c>
      <c r="D171" s="31" t="str">
        <f>'حضور وانصراف'!F176</f>
        <v>محمد اشرف السيد محمد</v>
      </c>
      <c r="E171" s="31" t="s">
        <v>86</v>
      </c>
      <c r="F171" s="31"/>
      <c r="G171" s="32"/>
      <c r="H171" s="31" t="str">
        <f>'حضور وانصراف'!G176</f>
        <v>اول يوم6</v>
      </c>
      <c r="I171" s="33">
        <f>'حضور وانصراف'!AU176</f>
        <v>1400</v>
      </c>
      <c r="J171" s="33"/>
      <c r="K171" s="33"/>
      <c r="L171" s="33"/>
      <c r="M171" s="33">
        <f>'حضور وانصراف'!AV176</f>
        <v>0</v>
      </c>
      <c r="N171" s="33">
        <f t="shared" si="20"/>
        <v>1400</v>
      </c>
      <c r="O171" s="34">
        <f t="shared" si="21"/>
        <v>46.666666666666664</v>
      </c>
      <c r="P171" s="35">
        <f>'البيان النهائى '!E173</f>
        <v>4</v>
      </c>
      <c r="Q171" s="61">
        <f>'البيان النهائى '!R173</f>
        <v>0.66666666666666663</v>
      </c>
      <c r="R171" s="36">
        <f>'البيان النهائى '!U173+'البيان النهائى '!AA173</f>
        <v>0</v>
      </c>
      <c r="S171" s="94">
        <f t="shared" si="22"/>
        <v>4.666666666666667</v>
      </c>
      <c r="T171" s="36">
        <f t="shared" si="23"/>
        <v>217.77777777777777</v>
      </c>
      <c r="U171" s="35"/>
      <c r="V171" s="35"/>
      <c r="W171" s="35"/>
      <c r="X171" s="35"/>
      <c r="Y171" s="36">
        <f t="shared" si="24"/>
        <v>0</v>
      </c>
      <c r="Z171" s="96">
        <f>'البيان النهائى '!Y173</f>
        <v>-23.333333333333332</v>
      </c>
      <c r="AA171" s="38">
        <f>'البيان النهائى '!Z173</f>
        <v>0</v>
      </c>
      <c r="AB171" s="37">
        <f>'البيان النهائى '!X173</f>
        <v>0</v>
      </c>
      <c r="AC171" s="38"/>
      <c r="AD171" s="39">
        <f t="shared" si="25"/>
        <v>0</v>
      </c>
      <c r="AE171" s="38"/>
      <c r="AF171" s="38"/>
      <c r="AG171" s="38">
        <f>'البيان النهائى '!AC173</f>
        <v>0</v>
      </c>
      <c r="AH171" s="38">
        <f>'البيان النهائى '!AB173*2.5</f>
        <v>0</v>
      </c>
      <c r="AI171" s="38"/>
      <c r="AJ171" s="38">
        <f>'البيان النهائى '!AF173</f>
        <v>0</v>
      </c>
      <c r="AK171" s="37">
        <f t="shared" si="26"/>
        <v>0</v>
      </c>
      <c r="AL171" s="40">
        <f t="shared" si="27"/>
        <v>217.77777777777777</v>
      </c>
      <c r="AM171" s="40">
        <f t="shared" si="28"/>
        <v>0</v>
      </c>
      <c r="AN171" s="79">
        <f t="shared" si="29"/>
        <v>217.77777777777777</v>
      </c>
      <c r="AO171" s="47"/>
      <c r="AP171" s="63">
        <f>'حضور وانصراف'!AT176*O171</f>
        <v>0</v>
      </c>
      <c r="AQ171" s="46">
        <f>'حضور وانصراف'!AY176</f>
        <v>0</v>
      </c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</row>
    <row r="172" spans="2:92" ht="24" thickBot="1" x14ac:dyDescent="0.25">
      <c r="B172" s="31">
        <f>'البيان النهائى '!A174</f>
        <v>162</v>
      </c>
      <c r="C172" s="31">
        <f>'البيان النهائى '!B174</f>
        <v>0</v>
      </c>
      <c r="D172" s="31" t="str">
        <f>'حضور وانصراف'!F177</f>
        <v>عبدالله عبدالرحمن حسين</v>
      </c>
      <c r="E172" s="31" t="s">
        <v>86</v>
      </c>
      <c r="F172" s="31"/>
      <c r="G172" s="32"/>
      <c r="H172" s="31" t="str">
        <f>'حضور وانصراف'!G177</f>
        <v>اول يوم8</v>
      </c>
      <c r="I172" s="33">
        <f>'حضور وانصراف'!AU177</f>
        <v>1400</v>
      </c>
      <c r="J172" s="33"/>
      <c r="K172" s="33"/>
      <c r="L172" s="33"/>
      <c r="M172" s="33">
        <f>'حضور وانصراف'!AV177</f>
        <v>0</v>
      </c>
      <c r="N172" s="33">
        <f t="shared" si="20"/>
        <v>1400</v>
      </c>
      <c r="O172" s="34">
        <f t="shared" si="21"/>
        <v>46.666666666666664</v>
      </c>
      <c r="P172" s="35">
        <f>'البيان النهائى '!E174</f>
        <v>3</v>
      </c>
      <c r="Q172" s="61">
        <f>'البيان النهائى '!R174</f>
        <v>0.5</v>
      </c>
      <c r="R172" s="36">
        <f>'البيان النهائى '!U174+'البيان النهائى '!AA174</f>
        <v>0</v>
      </c>
      <c r="S172" s="94">
        <f t="shared" si="22"/>
        <v>3.5</v>
      </c>
      <c r="T172" s="36">
        <f t="shared" si="23"/>
        <v>163.33333333333334</v>
      </c>
      <c r="U172" s="35"/>
      <c r="V172" s="35"/>
      <c r="W172" s="35"/>
      <c r="X172" s="35"/>
      <c r="Y172" s="36">
        <f t="shared" si="24"/>
        <v>0</v>
      </c>
      <c r="Z172" s="96">
        <f>'البيان النهائى '!Y174</f>
        <v>-24.5</v>
      </c>
      <c r="AA172" s="38">
        <f>'البيان النهائى '!Z174</f>
        <v>0</v>
      </c>
      <c r="AB172" s="37">
        <f>'البيان النهائى '!X174</f>
        <v>0</v>
      </c>
      <c r="AC172" s="38"/>
      <c r="AD172" s="39">
        <f t="shared" si="25"/>
        <v>0</v>
      </c>
      <c r="AE172" s="38"/>
      <c r="AF172" s="38"/>
      <c r="AG172" s="38">
        <f>'البيان النهائى '!AC174</f>
        <v>0</v>
      </c>
      <c r="AH172" s="38">
        <f>'البيان النهائى '!AB174*2.5</f>
        <v>0</v>
      </c>
      <c r="AI172" s="38"/>
      <c r="AJ172" s="38">
        <f>'البيان النهائى '!AF174</f>
        <v>0</v>
      </c>
      <c r="AK172" s="37">
        <f t="shared" si="26"/>
        <v>0</v>
      </c>
      <c r="AL172" s="40">
        <f t="shared" si="27"/>
        <v>163.33333333333334</v>
      </c>
      <c r="AM172" s="40">
        <f t="shared" si="28"/>
        <v>0</v>
      </c>
      <c r="AN172" s="79">
        <f t="shared" si="29"/>
        <v>163.33333333333334</v>
      </c>
      <c r="AO172" s="47"/>
      <c r="AP172" s="63">
        <f>'حضور وانصراف'!AT177*O172</f>
        <v>0</v>
      </c>
      <c r="AQ172" s="46">
        <f>'حضور وانصراف'!AY177</f>
        <v>0</v>
      </c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</row>
    <row r="173" spans="2:92" ht="24" thickBot="1" x14ac:dyDescent="0.25">
      <c r="B173" s="31">
        <f>'البيان النهائى '!A175</f>
        <v>163</v>
      </c>
      <c r="C173" s="31">
        <f>'البيان النهائى '!B175</f>
        <v>0</v>
      </c>
      <c r="D173" s="31" t="str">
        <f>'حضور وانصراف'!F178</f>
        <v>اسلام يوسف محمد محمد</v>
      </c>
      <c r="E173" s="31" t="s">
        <v>86</v>
      </c>
      <c r="F173" s="31"/>
      <c r="G173" s="32"/>
      <c r="H173" s="31" t="str">
        <f>'حضور وانصراف'!G178</f>
        <v>اول يوم9</v>
      </c>
      <c r="I173" s="33">
        <f>'حضور وانصراف'!AU178</f>
        <v>1400</v>
      </c>
      <c r="J173" s="33"/>
      <c r="K173" s="33"/>
      <c r="L173" s="33"/>
      <c r="M173" s="33">
        <f>'حضور وانصراف'!AV178</f>
        <v>0</v>
      </c>
      <c r="N173" s="33">
        <f t="shared" si="20"/>
        <v>1400</v>
      </c>
      <c r="O173" s="34">
        <f t="shared" si="21"/>
        <v>46.666666666666664</v>
      </c>
      <c r="P173" s="35">
        <f>'البيان النهائى '!E175</f>
        <v>2</v>
      </c>
      <c r="Q173" s="61">
        <f>'البيان النهائى '!R175</f>
        <v>0.33333333333333331</v>
      </c>
      <c r="R173" s="36">
        <f>'البيان النهائى '!U175+'البيان النهائى '!AA175</f>
        <v>0</v>
      </c>
      <c r="S173" s="94">
        <f t="shared" si="22"/>
        <v>2.3333333333333335</v>
      </c>
      <c r="T173" s="36">
        <f t="shared" si="23"/>
        <v>108.88888888888889</v>
      </c>
      <c r="U173" s="35"/>
      <c r="V173" s="35"/>
      <c r="W173" s="35"/>
      <c r="X173" s="35"/>
      <c r="Y173" s="36">
        <f t="shared" si="24"/>
        <v>0</v>
      </c>
      <c r="Z173" s="96">
        <f>'البيان النهائى '!Y175</f>
        <v>-25.666666666666668</v>
      </c>
      <c r="AA173" s="38">
        <f>'البيان النهائى '!Z175</f>
        <v>0</v>
      </c>
      <c r="AB173" s="37">
        <f>'البيان النهائى '!X175</f>
        <v>0</v>
      </c>
      <c r="AC173" s="38"/>
      <c r="AD173" s="39">
        <f t="shared" si="25"/>
        <v>0</v>
      </c>
      <c r="AE173" s="38"/>
      <c r="AF173" s="38"/>
      <c r="AG173" s="38">
        <f>'البيان النهائى '!AC175</f>
        <v>0</v>
      </c>
      <c r="AH173" s="38">
        <f>'البيان النهائى '!AB175*2.5</f>
        <v>0</v>
      </c>
      <c r="AI173" s="38"/>
      <c r="AJ173" s="38">
        <f>'البيان النهائى '!AF175</f>
        <v>0</v>
      </c>
      <c r="AK173" s="37">
        <f t="shared" si="26"/>
        <v>0</v>
      </c>
      <c r="AL173" s="40">
        <f t="shared" si="27"/>
        <v>108.88888888888889</v>
      </c>
      <c r="AM173" s="40">
        <f t="shared" si="28"/>
        <v>0</v>
      </c>
      <c r="AN173" s="79">
        <f t="shared" si="29"/>
        <v>108.88888888888889</v>
      </c>
      <c r="AO173" s="47"/>
      <c r="AP173" s="63">
        <f>'حضور وانصراف'!AT178*O173</f>
        <v>0</v>
      </c>
      <c r="AQ173" s="46">
        <f>'حضور وانصراف'!AY178</f>
        <v>0</v>
      </c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</row>
    <row r="174" spans="2:92" ht="24" thickBot="1" x14ac:dyDescent="0.25">
      <c r="B174" s="31">
        <f>'البيان النهائى '!A176</f>
        <v>164</v>
      </c>
      <c r="C174" s="31">
        <f>'البيان النهائى '!B176</f>
        <v>0</v>
      </c>
      <c r="D174" s="31" t="str">
        <f>'حضور وانصراف'!F179</f>
        <v>احمد هيكل هيكل مصطفى</v>
      </c>
      <c r="E174" s="31" t="s">
        <v>86</v>
      </c>
      <c r="F174" s="31"/>
      <c r="G174" s="32"/>
      <c r="H174" s="31" t="str">
        <f>'حضور وانصراف'!G179</f>
        <v>اول يوم9</v>
      </c>
      <c r="I174" s="33">
        <f>'حضور وانصراف'!AU179</f>
        <v>1400</v>
      </c>
      <c r="J174" s="33"/>
      <c r="K174" s="33"/>
      <c r="L174" s="33"/>
      <c r="M174" s="33">
        <f>'حضور وانصراف'!AV179</f>
        <v>0</v>
      </c>
      <c r="N174" s="33">
        <f t="shared" si="20"/>
        <v>1400</v>
      </c>
      <c r="O174" s="34">
        <f t="shared" si="21"/>
        <v>46.666666666666664</v>
      </c>
      <c r="P174" s="35">
        <f>'البيان النهائى '!E176</f>
        <v>2</v>
      </c>
      <c r="Q174" s="61">
        <f>'البيان النهائى '!R176</f>
        <v>0.33333333333333331</v>
      </c>
      <c r="R174" s="36">
        <f>'البيان النهائى '!U176+'البيان النهائى '!AA176</f>
        <v>0</v>
      </c>
      <c r="S174" s="94">
        <f t="shared" si="22"/>
        <v>2.3333333333333335</v>
      </c>
      <c r="T174" s="36">
        <f t="shared" si="23"/>
        <v>108.88888888888889</v>
      </c>
      <c r="U174" s="35"/>
      <c r="V174" s="35"/>
      <c r="W174" s="35"/>
      <c r="X174" s="35"/>
      <c r="Y174" s="36">
        <f t="shared" si="24"/>
        <v>0</v>
      </c>
      <c r="Z174" s="96">
        <f>'البيان النهائى '!Y176</f>
        <v>-25.666666666666668</v>
      </c>
      <c r="AA174" s="38">
        <f>'البيان النهائى '!Z176</f>
        <v>0</v>
      </c>
      <c r="AB174" s="37">
        <f>'البيان النهائى '!X176</f>
        <v>0</v>
      </c>
      <c r="AC174" s="38"/>
      <c r="AD174" s="39">
        <f t="shared" si="25"/>
        <v>0</v>
      </c>
      <c r="AE174" s="38"/>
      <c r="AF174" s="38"/>
      <c r="AG174" s="38">
        <f>'البيان النهائى '!AC176</f>
        <v>0</v>
      </c>
      <c r="AH174" s="38">
        <f>'البيان النهائى '!AB176*2.5</f>
        <v>0</v>
      </c>
      <c r="AI174" s="38"/>
      <c r="AJ174" s="38">
        <f>'البيان النهائى '!AF176</f>
        <v>0</v>
      </c>
      <c r="AK174" s="37">
        <f t="shared" si="26"/>
        <v>0</v>
      </c>
      <c r="AL174" s="40">
        <f t="shared" si="27"/>
        <v>108.88888888888889</v>
      </c>
      <c r="AM174" s="40">
        <f t="shared" si="28"/>
        <v>0</v>
      </c>
      <c r="AN174" s="79">
        <f t="shared" si="29"/>
        <v>108.88888888888889</v>
      </c>
      <c r="AO174" s="47"/>
      <c r="AP174" s="63">
        <f>'حضور وانصراف'!AT179*O174</f>
        <v>0</v>
      </c>
      <c r="AQ174" s="46">
        <f>'حضور وانصراف'!AY179</f>
        <v>0</v>
      </c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</row>
    <row r="175" spans="2:92" ht="24" thickBot="1" x14ac:dyDescent="0.25">
      <c r="B175" s="31">
        <f>'البيان النهائى '!A177</f>
        <v>165</v>
      </c>
      <c r="C175" s="31">
        <f>'البيان النهائى '!B177</f>
        <v>0</v>
      </c>
      <c r="D175" s="31" t="str">
        <f>'حضور وانصراف'!F180</f>
        <v>احمد محمود ذكى غريب</v>
      </c>
      <c r="E175" s="31" t="s">
        <v>86</v>
      </c>
      <c r="F175" s="31"/>
      <c r="G175" s="32"/>
      <c r="H175" s="31" t="str">
        <f>'حضور وانصراف'!G180</f>
        <v>اول يوم9</v>
      </c>
      <c r="I175" s="33">
        <f>'حضور وانصراف'!AU180</f>
        <v>1400</v>
      </c>
      <c r="J175" s="33"/>
      <c r="K175" s="33"/>
      <c r="L175" s="33"/>
      <c r="M175" s="33">
        <f>'حضور وانصراف'!AV180</f>
        <v>0</v>
      </c>
      <c r="N175" s="33">
        <f t="shared" si="20"/>
        <v>1400</v>
      </c>
      <c r="O175" s="34">
        <f t="shared" si="21"/>
        <v>46.666666666666664</v>
      </c>
      <c r="P175" s="35">
        <f>'البيان النهائى '!E177</f>
        <v>1</v>
      </c>
      <c r="Q175" s="61">
        <f>'البيان النهائى '!R177</f>
        <v>0.16666666666666666</v>
      </c>
      <c r="R175" s="36">
        <f>'البيان النهائى '!U177+'البيان النهائى '!AA177</f>
        <v>0</v>
      </c>
      <c r="S175" s="94">
        <f t="shared" si="22"/>
        <v>1.1666666666666667</v>
      </c>
      <c r="T175" s="36">
        <f t="shared" si="23"/>
        <v>54.444444444444443</v>
      </c>
      <c r="U175" s="35"/>
      <c r="V175" s="35"/>
      <c r="W175" s="35"/>
      <c r="X175" s="35"/>
      <c r="Y175" s="36">
        <f t="shared" si="24"/>
        <v>0</v>
      </c>
      <c r="Z175" s="96">
        <f>'البيان النهائى '!Y177</f>
        <v>-26.833333333333332</v>
      </c>
      <c r="AA175" s="38">
        <f>'البيان النهائى '!Z177</f>
        <v>0</v>
      </c>
      <c r="AB175" s="37">
        <f>'البيان النهائى '!X177</f>
        <v>0</v>
      </c>
      <c r="AC175" s="38"/>
      <c r="AD175" s="39">
        <f t="shared" si="25"/>
        <v>0</v>
      </c>
      <c r="AE175" s="38"/>
      <c r="AF175" s="38"/>
      <c r="AG175" s="38">
        <f>'البيان النهائى '!AC177</f>
        <v>0</v>
      </c>
      <c r="AH175" s="38">
        <f>'البيان النهائى '!AB177*2.5</f>
        <v>0</v>
      </c>
      <c r="AI175" s="38"/>
      <c r="AJ175" s="38">
        <f>'البيان النهائى '!AF177</f>
        <v>0</v>
      </c>
      <c r="AK175" s="37">
        <f t="shared" si="26"/>
        <v>0</v>
      </c>
      <c r="AL175" s="40">
        <f t="shared" si="27"/>
        <v>54.444444444444443</v>
      </c>
      <c r="AM175" s="40">
        <f t="shared" si="28"/>
        <v>0</v>
      </c>
      <c r="AN175" s="79">
        <f t="shared" si="29"/>
        <v>54.444444444444443</v>
      </c>
      <c r="AO175" s="47"/>
      <c r="AP175" s="63">
        <f>'حضور وانصراف'!AT180*O175</f>
        <v>0</v>
      </c>
      <c r="AQ175" s="46">
        <f>'حضور وانصراف'!AY180</f>
        <v>0</v>
      </c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</row>
    <row r="176" spans="2:92" ht="24" thickBot="1" x14ac:dyDescent="0.25">
      <c r="B176" s="31">
        <f>'البيان النهائى '!A178</f>
        <v>166</v>
      </c>
      <c r="C176" s="31">
        <f>'البيان النهائى '!B178</f>
        <v>0</v>
      </c>
      <c r="D176" s="31" t="str">
        <f>'حضور وانصراف'!F181</f>
        <v>صابر عبدالعزيز عبدالصمد</v>
      </c>
      <c r="E176" s="31" t="s">
        <v>86</v>
      </c>
      <c r="F176" s="31"/>
      <c r="G176" s="32"/>
      <c r="H176" s="31" t="str">
        <f>'حضور وانصراف'!G181</f>
        <v>اول يوم9</v>
      </c>
      <c r="I176" s="33">
        <f>'حضور وانصراف'!AU181</f>
        <v>1400</v>
      </c>
      <c r="J176" s="33"/>
      <c r="K176" s="33"/>
      <c r="L176" s="33"/>
      <c r="M176" s="33">
        <f>'حضور وانصراف'!AV181</f>
        <v>0</v>
      </c>
      <c r="N176" s="33">
        <f t="shared" si="20"/>
        <v>1400</v>
      </c>
      <c r="O176" s="34">
        <f t="shared" si="21"/>
        <v>46.666666666666664</v>
      </c>
      <c r="P176" s="35">
        <f>'البيان النهائى '!E178</f>
        <v>3</v>
      </c>
      <c r="Q176" s="61">
        <f>'البيان النهائى '!R178</f>
        <v>0.5</v>
      </c>
      <c r="R176" s="36">
        <f>'البيان النهائى '!U178+'البيان النهائى '!AA178</f>
        <v>0</v>
      </c>
      <c r="S176" s="94">
        <f t="shared" si="22"/>
        <v>3.5</v>
      </c>
      <c r="T176" s="36">
        <f t="shared" si="23"/>
        <v>163.33333333333334</v>
      </c>
      <c r="U176" s="35"/>
      <c r="V176" s="35"/>
      <c r="W176" s="35"/>
      <c r="X176" s="35"/>
      <c r="Y176" s="36">
        <f t="shared" si="24"/>
        <v>0</v>
      </c>
      <c r="Z176" s="96">
        <f>'البيان النهائى '!Y178</f>
        <v>-24.5</v>
      </c>
      <c r="AA176" s="38">
        <f>'البيان النهائى '!Z178</f>
        <v>0</v>
      </c>
      <c r="AB176" s="37">
        <f>'البيان النهائى '!X178</f>
        <v>0</v>
      </c>
      <c r="AC176" s="38"/>
      <c r="AD176" s="39">
        <f t="shared" si="25"/>
        <v>0</v>
      </c>
      <c r="AE176" s="38"/>
      <c r="AF176" s="38"/>
      <c r="AG176" s="38">
        <f>'البيان النهائى '!AC178</f>
        <v>0</v>
      </c>
      <c r="AH176" s="38">
        <f>'البيان النهائى '!AB178*2.5</f>
        <v>0</v>
      </c>
      <c r="AI176" s="38"/>
      <c r="AJ176" s="38">
        <f>'البيان النهائى '!AF178</f>
        <v>0</v>
      </c>
      <c r="AK176" s="37">
        <f t="shared" si="26"/>
        <v>0</v>
      </c>
      <c r="AL176" s="40">
        <f t="shared" si="27"/>
        <v>163.33333333333334</v>
      </c>
      <c r="AM176" s="40">
        <f t="shared" si="28"/>
        <v>0</v>
      </c>
      <c r="AN176" s="79">
        <f t="shared" si="29"/>
        <v>163.33333333333334</v>
      </c>
      <c r="AO176" s="47"/>
      <c r="AP176" s="63">
        <f>'حضور وانصراف'!AT181*O176</f>
        <v>0</v>
      </c>
      <c r="AQ176" s="46">
        <f>'حضور وانصراف'!AY181</f>
        <v>0</v>
      </c>
    </row>
    <row r="177" spans="2:43" ht="24" thickBot="1" x14ac:dyDescent="0.25">
      <c r="B177" s="31">
        <f>'البيان النهائى '!A179</f>
        <v>167</v>
      </c>
      <c r="C177" s="31">
        <f>'البيان النهائى '!B179</f>
        <v>0</v>
      </c>
      <c r="D177" s="31" t="str">
        <f>'حضور وانصراف'!F182</f>
        <v>احمد محمد محمد حسين</v>
      </c>
      <c r="E177" s="31" t="s">
        <v>86</v>
      </c>
      <c r="F177" s="31"/>
      <c r="G177" s="32"/>
      <c r="H177" s="31" t="str">
        <f>'حضور وانصراف'!G182</f>
        <v>؟؟؟؟؟؟</v>
      </c>
      <c r="I177" s="33">
        <f>'حضور وانصراف'!AU182</f>
        <v>1400</v>
      </c>
      <c r="J177" s="33"/>
      <c r="K177" s="33"/>
      <c r="L177" s="33"/>
      <c r="M177" s="33">
        <f>'حضور وانصراف'!AV182</f>
        <v>0</v>
      </c>
      <c r="N177" s="33">
        <f t="shared" si="20"/>
        <v>1400</v>
      </c>
      <c r="O177" s="34">
        <f t="shared" si="21"/>
        <v>46.666666666666664</v>
      </c>
      <c r="P177" s="35">
        <f>'البيان النهائى '!E179</f>
        <v>2</v>
      </c>
      <c r="Q177" s="61">
        <f>'البيان النهائى '!R179</f>
        <v>0.33333333333333331</v>
      </c>
      <c r="R177" s="36">
        <f>'البيان النهائى '!U179+'البيان النهائى '!AA179</f>
        <v>0</v>
      </c>
      <c r="S177" s="94">
        <f t="shared" si="22"/>
        <v>2.3333333333333335</v>
      </c>
      <c r="T177" s="36">
        <f t="shared" si="23"/>
        <v>108.88888888888889</v>
      </c>
      <c r="U177" s="35"/>
      <c r="V177" s="35"/>
      <c r="W177" s="35"/>
      <c r="X177" s="35"/>
      <c r="Y177" s="36">
        <f t="shared" si="24"/>
        <v>0</v>
      </c>
      <c r="Z177" s="96">
        <f>'البيان النهائى '!Y179</f>
        <v>-25.666666666666668</v>
      </c>
      <c r="AA177" s="38">
        <f>'البيان النهائى '!Z179</f>
        <v>0</v>
      </c>
      <c r="AB177" s="37">
        <f>'البيان النهائى '!X179</f>
        <v>0</v>
      </c>
      <c r="AC177" s="38"/>
      <c r="AD177" s="39">
        <f t="shared" si="25"/>
        <v>0</v>
      </c>
      <c r="AE177" s="38"/>
      <c r="AF177" s="38"/>
      <c r="AG177" s="38">
        <f>'البيان النهائى '!AC179</f>
        <v>0</v>
      </c>
      <c r="AH177" s="38">
        <f>'البيان النهائى '!AB179*2.5</f>
        <v>0</v>
      </c>
      <c r="AI177" s="38"/>
      <c r="AJ177" s="38">
        <f>'البيان النهائى '!AF179</f>
        <v>0</v>
      </c>
      <c r="AK177" s="37">
        <f t="shared" si="26"/>
        <v>0</v>
      </c>
      <c r="AL177" s="40">
        <f t="shared" si="27"/>
        <v>108.88888888888889</v>
      </c>
      <c r="AM177" s="40">
        <f t="shared" si="28"/>
        <v>0</v>
      </c>
      <c r="AN177" s="79">
        <f t="shared" si="29"/>
        <v>108.88888888888889</v>
      </c>
      <c r="AO177" s="47"/>
      <c r="AP177" s="63">
        <f>'حضور وانصراف'!AT182*O177</f>
        <v>0</v>
      </c>
      <c r="AQ177" s="46">
        <f>'حضور وانصراف'!AY182</f>
        <v>0</v>
      </c>
    </row>
    <row r="178" spans="2:43" ht="24" thickBot="1" x14ac:dyDescent="0.25">
      <c r="B178" s="31">
        <f>'البيان النهائى '!A180</f>
        <v>168</v>
      </c>
      <c r="C178" s="31">
        <f>'البيان النهائى '!B180</f>
        <v>0</v>
      </c>
      <c r="D178" s="31" t="str">
        <f>'حضور وانصراف'!F183</f>
        <v>كريم سعد محمد على</v>
      </c>
      <c r="E178" s="31" t="s">
        <v>86</v>
      </c>
      <c r="F178" s="31"/>
      <c r="G178" s="32"/>
      <c r="H178" s="31" t="str">
        <f>'حضور وانصراف'!G183</f>
        <v>؟؟؟؟؟؟</v>
      </c>
      <c r="I178" s="33">
        <f>'حضور وانصراف'!AU183</f>
        <v>1400</v>
      </c>
      <c r="J178" s="33"/>
      <c r="K178" s="33"/>
      <c r="L178" s="33"/>
      <c r="M178" s="33">
        <f>'حضور وانصراف'!AV183</f>
        <v>0</v>
      </c>
      <c r="N178" s="33">
        <f t="shared" si="20"/>
        <v>1400</v>
      </c>
      <c r="O178" s="34">
        <f t="shared" si="21"/>
        <v>46.666666666666664</v>
      </c>
      <c r="P178" s="35">
        <f>'البيان النهائى '!E180</f>
        <v>2</v>
      </c>
      <c r="Q178" s="61">
        <f>'البيان النهائى '!R180</f>
        <v>0.33333333333333331</v>
      </c>
      <c r="R178" s="36">
        <f>'البيان النهائى '!U180+'البيان النهائى '!AA180</f>
        <v>0</v>
      </c>
      <c r="S178" s="94">
        <f t="shared" si="22"/>
        <v>2.3333333333333335</v>
      </c>
      <c r="T178" s="36">
        <f t="shared" si="23"/>
        <v>108.88888888888889</v>
      </c>
      <c r="U178" s="35"/>
      <c r="V178" s="35"/>
      <c r="W178" s="35"/>
      <c r="X178" s="35"/>
      <c r="Y178" s="36">
        <f t="shared" si="24"/>
        <v>0</v>
      </c>
      <c r="Z178" s="96">
        <f>'البيان النهائى '!Y180</f>
        <v>-25.666666666666668</v>
      </c>
      <c r="AA178" s="38">
        <f>'البيان النهائى '!Z180</f>
        <v>0</v>
      </c>
      <c r="AB178" s="37">
        <f>'البيان النهائى '!X180</f>
        <v>0</v>
      </c>
      <c r="AC178" s="38"/>
      <c r="AD178" s="39">
        <f t="shared" si="25"/>
        <v>0</v>
      </c>
      <c r="AE178" s="38"/>
      <c r="AF178" s="38"/>
      <c r="AG178" s="38">
        <f>'البيان النهائى '!AC180</f>
        <v>0</v>
      </c>
      <c r="AH178" s="38">
        <f>'البيان النهائى '!AB180*2.5</f>
        <v>0</v>
      </c>
      <c r="AI178" s="38"/>
      <c r="AJ178" s="38">
        <f>'البيان النهائى '!AF180</f>
        <v>0</v>
      </c>
      <c r="AK178" s="37">
        <f t="shared" si="26"/>
        <v>0</v>
      </c>
      <c r="AL178" s="40">
        <f t="shared" si="27"/>
        <v>108.88888888888889</v>
      </c>
      <c r="AM178" s="40">
        <f t="shared" si="28"/>
        <v>0</v>
      </c>
      <c r="AN178" s="79">
        <f t="shared" si="29"/>
        <v>108.88888888888889</v>
      </c>
      <c r="AO178" s="47"/>
      <c r="AP178" s="63">
        <f>'حضور وانصراف'!AT183*O178</f>
        <v>0</v>
      </c>
      <c r="AQ178" s="46">
        <f>'حضور وانصراف'!AY183</f>
        <v>0</v>
      </c>
    </row>
    <row r="179" spans="2:43" ht="24" thickBot="1" x14ac:dyDescent="0.25">
      <c r="B179" s="31">
        <f>'البيان النهائى '!A181</f>
        <v>169</v>
      </c>
      <c r="C179" s="31">
        <f>'البيان النهائى '!B181</f>
        <v>0</v>
      </c>
      <c r="D179" s="31" t="str">
        <f>'حضور وانصراف'!F184</f>
        <v>عبدالرحمن اشرف محمد حسانين</v>
      </c>
      <c r="E179" s="31" t="s">
        <v>86</v>
      </c>
      <c r="F179" s="31"/>
      <c r="G179" s="32"/>
      <c r="H179" s="31" t="str">
        <f>'حضور وانصراف'!G184</f>
        <v>اول يوم10</v>
      </c>
      <c r="I179" s="33">
        <f>'حضور وانصراف'!AU184</f>
        <v>1400</v>
      </c>
      <c r="J179" s="33"/>
      <c r="K179" s="33"/>
      <c r="L179" s="33"/>
      <c r="M179" s="33">
        <f>'حضور وانصراف'!AV184</f>
        <v>0</v>
      </c>
      <c r="N179" s="33">
        <f t="shared" si="20"/>
        <v>1400</v>
      </c>
      <c r="O179" s="34">
        <f t="shared" si="21"/>
        <v>46.666666666666664</v>
      </c>
      <c r="P179" s="35">
        <f>'البيان النهائى '!E181</f>
        <v>2</v>
      </c>
      <c r="Q179" s="61">
        <f>'البيان النهائى '!R181</f>
        <v>0.33333333333333331</v>
      </c>
      <c r="R179" s="36">
        <f>'البيان النهائى '!U181+'البيان النهائى '!AA181</f>
        <v>0</v>
      </c>
      <c r="S179" s="94">
        <f t="shared" si="22"/>
        <v>2.3333333333333335</v>
      </c>
      <c r="T179" s="36">
        <f t="shared" si="23"/>
        <v>108.88888888888889</v>
      </c>
      <c r="U179" s="35"/>
      <c r="V179" s="35"/>
      <c r="W179" s="35"/>
      <c r="X179" s="35"/>
      <c r="Y179" s="36">
        <f t="shared" si="24"/>
        <v>0</v>
      </c>
      <c r="Z179" s="96">
        <f>'البيان النهائى '!Y181</f>
        <v>-25.666666666666668</v>
      </c>
      <c r="AA179" s="38">
        <f>'البيان النهائى '!Z181</f>
        <v>0</v>
      </c>
      <c r="AB179" s="37">
        <f>'البيان النهائى '!X181</f>
        <v>0.75</v>
      </c>
      <c r="AC179" s="38"/>
      <c r="AD179" s="39">
        <f t="shared" si="25"/>
        <v>35</v>
      </c>
      <c r="AE179" s="38"/>
      <c r="AF179" s="38"/>
      <c r="AG179" s="38">
        <f>'البيان النهائى '!AC181</f>
        <v>0</v>
      </c>
      <c r="AH179" s="38">
        <f>'البيان النهائى '!AB181*2.5</f>
        <v>0</v>
      </c>
      <c r="AI179" s="38"/>
      <c r="AJ179" s="38">
        <f>'البيان النهائى '!AF181</f>
        <v>0</v>
      </c>
      <c r="AK179" s="37">
        <f t="shared" si="26"/>
        <v>0</v>
      </c>
      <c r="AL179" s="40">
        <f t="shared" si="27"/>
        <v>108.88888888888889</v>
      </c>
      <c r="AM179" s="40">
        <f t="shared" si="28"/>
        <v>35</v>
      </c>
      <c r="AN179" s="79">
        <f t="shared" si="29"/>
        <v>73.888888888888886</v>
      </c>
      <c r="AO179" s="47"/>
      <c r="AP179" s="63">
        <f>'حضور وانصراف'!AT184*O179</f>
        <v>0</v>
      </c>
      <c r="AQ179" s="46">
        <f>'حضور وانصراف'!AY184</f>
        <v>0</v>
      </c>
    </row>
    <row r="180" spans="2:43" ht="24" thickBot="1" x14ac:dyDescent="0.25">
      <c r="B180" s="31">
        <f>'البيان النهائى '!A182</f>
        <v>170</v>
      </c>
      <c r="C180" s="31">
        <f>'البيان النهائى '!B182</f>
        <v>0</v>
      </c>
      <c r="D180" s="31" t="str">
        <f>'حضور وانصراف'!F185</f>
        <v>عبدالرحمن فوزى محمود محمد</v>
      </c>
      <c r="E180" s="31" t="s">
        <v>86</v>
      </c>
      <c r="F180" s="31"/>
      <c r="G180" s="32"/>
      <c r="H180" s="31" t="str">
        <f>'حضور وانصراف'!G185</f>
        <v>اول يوم10</v>
      </c>
      <c r="I180" s="33">
        <f>'حضور وانصراف'!AU185</f>
        <v>1400</v>
      </c>
      <c r="J180" s="33"/>
      <c r="K180" s="33"/>
      <c r="L180" s="33"/>
      <c r="M180" s="33">
        <f>'حضور وانصراف'!AV185</f>
        <v>0</v>
      </c>
      <c r="N180" s="33">
        <f t="shared" si="20"/>
        <v>1400</v>
      </c>
      <c r="O180" s="34">
        <f t="shared" si="21"/>
        <v>46.666666666666664</v>
      </c>
      <c r="P180" s="35">
        <f>'البيان النهائى '!E182</f>
        <v>2</v>
      </c>
      <c r="Q180" s="61">
        <f>'البيان النهائى '!R182</f>
        <v>0.33333333333333331</v>
      </c>
      <c r="R180" s="36">
        <f>'البيان النهائى '!U182+'البيان النهائى '!AA182</f>
        <v>0</v>
      </c>
      <c r="S180" s="94">
        <f t="shared" si="22"/>
        <v>2.3333333333333335</v>
      </c>
      <c r="T180" s="36">
        <f t="shared" si="23"/>
        <v>108.88888888888889</v>
      </c>
      <c r="U180" s="35"/>
      <c r="V180" s="35"/>
      <c r="W180" s="35"/>
      <c r="X180" s="35"/>
      <c r="Y180" s="36">
        <f t="shared" si="24"/>
        <v>0</v>
      </c>
      <c r="Z180" s="96">
        <f>'البيان النهائى '!Y182</f>
        <v>-25.666666666666668</v>
      </c>
      <c r="AA180" s="38">
        <f>'البيان النهائى '!Z182</f>
        <v>0</v>
      </c>
      <c r="AB180" s="37">
        <f>'البيان النهائى '!X182</f>
        <v>0</v>
      </c>
      <c r="AC180" s="38"/>
      <c r="AD180" s="39">
        <f t="shared" si="25"/>
        <v>0</v>
      </c>
      <c r="AE180" s="38"/>
      <c r="AF180" s="38"/>
      <c r="AG180" s="38">
        <f>'البيان النهائى '!AC182</f>
        <v>0</v>
      </c>
      <c r="AH180" s="38">
        <f>'البيان النهائى '!AB182*2.5</f>
        <v>0</v>
      </c>
      <c r="AI180" s="38"/>
      <c r="AJ180" s="38">
        <f>'البيان النهائى '!AF182</f>
        <v>0</v>
      </c>
      <c r="AK180" s="37">
        <f t="shared" si="26"/>
        <v>0</v>
      </c>
      <c r="AL180" s="40">
        <f t="shared" si="27"/>
        <v>108.88888888888889</v>
      </c>
      <c r="AM180" s="40">
        <f t="shared" si="28"/>
        <v>0</v>
      </c>
      <c r="AN180" s="79">
        <f t="shared" si="29"/>
        <v>108.88888888888889</v>
      </c>
      <c r="AO180" s="47"/>
      <c r="AP180" s="63">
        <f>'حضور وانصراف'!AT185*O180</f>
        <v>0</v>
      </c>
      <c r="AQ180" s="46">
        <f>'حضور وانصراف'!AY185</f>
        <v>0</v>
      </c>
    </row>
    <row r="181" spans="2:43" ht="24" thickBot="1" x14ac:dyDescent="0.25">
      <c r="B181" s="31">
        <f>'البيان النهائى '!A183</f>
        <v>171</v>
      </c>
      <c r="C181" s="31">
        <f>'البيان النهائى '!B183</f>
        <v>0</v>
      </c>
      <c r="D181" s="31" t="str">
        <f>'حضور وانصراف'!F186</f>
        <v>محمد رمضان محمد منصور</v>
      </c>
      <c r="E181" s="31" t="s">
        <v>86</v>
      </c>
      <c r="F181" s="31"/>
      <c r="G181" s="32"/>
      <c r="H181" s="31" t="str">
        <f>'حضور وانصراف'!G186</f>
        <v>اول يوم11</v>
      </c>
      <c r="I181" s="33">
        <f>'حضور وانصراف'!AU186</f>
        <v>1400</v>
      </c>
      <c r="J181" s="33"/>
      <c r="K181" s="33"/>
      <c r="L181" s="33"/>
      <c r="M181" s="33">
        <f>'حضور وانصراف'!AV186</f>
        <v>0</v>
      </c>
      <c r="N181" s="33">
        <f t="shared" si="20"/>
        <v>1400</v>
      </c>
      <c r="O181" s="34">
        <f t="shared" si="21"/>
        <v>46.666666666666664</v>
      </c>
      <c r="P181" s="35">
        <f>'البيان النهائى '!E183</f>
        <v>1</v>
      </c>
      <c r="Q181" s="61">
        <f>'البيان النهائى '!R183</f>
        <v>0.16666666666666666</v>
      </c>
      <c r="R181" s="36">
        <f>'البيان النهائى '!U183+'البيان النهائى '!AA183</f>
        <v>0</v>
      </c>
      <c r="S181" s="94">
        <f t="shared" si="22"/>
        <v>1.1666666666666667</v>
      </c>
      <c r="T181" s="36">
        <f t="shared" si="23"/>
        <v>54.444444444444443</v>
      </c>
      <c r="U181" s="35"/>
      <c r="V181" s="35"/>
      <c r="W181" s="35"/>
      <c r="X181" s="35"/>
      <c r="Y181" s="36">
        <f t="shared" si="24"/>
        <v>0</v>
      </c>
      <c r="Z181" s="96">
        <f>'البيان النهائى '!Y183</f>
        <v>-26.833333333333332</v>
      </c>
      <c r="AA181" s="38">
        <f>'البيان النهائى '!Z183</f>
        <v>0</v>
      </c>
      <c r="AB181" s="37">
        <f>'البيان النهائى '!X183</f>
        <v>0</v>
      </c>
      <c r="AC181" s="38"/>
      <c r="AD181" s="39">
        <f t="shared" si="25"/>
        <v>0</v>
      </c>
      <c r="AE181" s="38"/>
      <c r="AF181" s="38"/>
      <c r="AG181" s="38">
        <f>'البيان النهائى '!AC183</f>
        <v>0</v>
      </c>
      <c r="AH181" s="38">
        <f>'البيان النهائى '!AB183*2.5</f>
        <v>0</v>
      </c>
      <c r="AI181" s="38"/>
      <c r="AJ181" s="38">
        <f>'البيان النهائى '!AF183</f>
        <v>0</v>
      </c>
      <c r="AK181" s="37">
        <f t="shared" si="26"/>
        <v>0</v>
      </c>
      <c r="AL181" s="40">
        <f t="shared" si="27"/>
        <v>54.444444444444443</v>
      </c>
      <c r="AM181" s="40">
        <f t="shared" si="28"/>
        <v>0</v>
      </c>
      <c r="AN181" s="79">
        <f t="shared" si="29"/>
        <v>54.444444444444443</v>
      </c>
      <c r="AO181" s="47"/>
      <c r="AP181" s="63">
        <f>'حضور وانصراف'!AT186*O181</f>
        <v>0</v>
      </c>
      <c r="AQ181" s="46">
        <f>'حضور وانصراف'!AY186</f>
        <v>0</v>
      </c>
    </row>
    <row r="182" spans="2:43" ht="24" thickBot="1" x14ac:dyDescent="0.25">
      <c r="B182" s="31">
        <f>'البيان النهائى '!A184</f>
        <v>172</v>
      </c>
      <c r="C182" s="31" t="str">
        <f>'البيان النهائى '!B184</f>
        <v>الراتب متوقف</v>
      </c>
      <c r="D182" s="31" t="str">
        <f>'حضور وانصراف'!F187</f>
        <v>مصطفى محمد عبدالمنعم</v>
      </c>
      <c r="E182" s="31" t="s">
        <v>86</v>
      </c>
      <c r="F182" s="31"/>
      <c r="G182" s="32"/>
      <c r="H182" s="31" t="str">
        <f>'حضور وانصراف'!G187</f>
        <v>عامل انتاج</v>
      </c>
      <c r="I182" s="33">
        <f>'حضور وانصراف'!AU187</f>
        <v>1400</v>
      </c>
      <c r="J182" s="33"/>
      <c r="K182" s="33"/>
      <c r="L182" s="33"/>
      <c r="M182" s="33">
        <f>'حضور وانصراف'!AV187</f>
        <v>0</v>
      </c>
      <c r="N182" s="33">
        <f t="shared" si="20"/>
        <v>1400</v>
      </c>
      <c r="O182" s="34">
        <f t="shared" si="21"/>
        <v>46.666666666666664</v>
      </c>
      <c r="P182" s="35">
        <f>'البيان النهائى '!E184</f>
        <v>9</v>
      </c>
      <c r="Q182" s="61">
        <f>'البيان النهائى '!R184</f>
        <v>1.5</v>
      </c>
      <c r="R182" s="36">
        <f>'البيان النهائى '!U184+'البيان النهائى '!AA184</f>
        <v>0</v>
      </c>
      <c r="S182" s="94">
        <f t="shared" si="22"/>
        <v>10.5</v>
      </c>
      <c r="T182" s="36">
        <f t="shared" si="23"/>
        <v>490</v>
      </c>
      <c r="U182" s="35"/>
      <c r="V182" s="35"/>
      <c r="W182" s="35"/>
      <c r="X182" s="35"/>
      <c r="Y182" s="36">
        <f t="shared" si="24"/>
        <v>0</v>
      </c>
      <c r="Z182" s="96">
        <f>'البيان النهائى '!Y184</f>
        <v>-17.5</v>
      </c>
      <c r="AA182" s="38">
        <f>'البيان النهائى '!Z184</f>
        <v>0</v>
      </c>
      <c r="AB182" s="37">
        <f>'البيان النهائى '!X184</f>
        <v>0</v>
      </c>
      <c r="AC182" s="38"/>
      <c r="AD182" s="39">
        <f t="shared" si="25"/>
        <v>0</v>
      </c>
      <c r="AE182" s="38"/>
      <c r="AF182" s="38"/>
      <c r="AG182" s="38">
        <f>'البيان النهائى '!AC184</f>
        <v>0</v>
      </c>
      <c r="AH182" s="38">
        <f>'البيان النهائى '!AB184*2.5</f>
        <v>0</v>
      </c>
      <c r="AI182" s="38"/>
      <c r="AJ182" s="38">
        <f>'البيان النهائى '!AF184</f>
        <v>0</v>
      </c>
      <c r="AK182" s="37">
        <f t="shared" si="26"/>
        <v>0</v>
      </c>
      <c r="AL182" s="40">
        <f t="shared" si="27"/>
        <v>490</v>
      </c>
      <c r="AM182" s="40">
        <f t="shared" si="28"/>
        <v>0</v>
      </c>
      <c r="AN182" s="79">
        <f t="shared" si="29"/>
        <v>618.33333333333326</v>
      </c>
      <c r="AO182" s="47"/>
      <c r="AP182" s="63">
        <f>'حضور وانصراف'!AT187*O182</f>
        <v>128.33333333333331</v>
      </c>
      <c r="AQ182" s="46">
        <f>'حضور وانصراف'!AY187</f>
        <v>0</v>
      </c>
    </row>
    <row r="183" spans="2:43" ht="24" thickBot="1" x14ac:dyDescent="0.25">
      <c r="B183" s="31">
        <f>'البيان النهائى '!A185</f>
        <v>173</v>
      </c>
      <c r="C183" s="31">
        <f>'البيان النهائى '!B185</f>
        <v>0</v>
      </c>
      <c r="D183" s="31">
        <f>'حضور وانصراف'!F188</f>
        <v>0</v>
      </c>
      <c r="E183" s="31" t="s">
        <v>86</v>
      </c>
      <c r="F183" s="31"/>
      <c r="G183" s="32"/>
      <c r="H183" s="31" t="str">
        <f>'حضور وانصراف'!G188</f>
        <v>عامل انتاج</v>
      </c>
      <c r="I183" s="33">
        <f>'حضور وانصراف'!AU188</f>
        <v>0</v>
      </c>
      <c r="J183" s="33"/>
      <c r="K183" s="33"/>
      <c r="L183" s="33"/>
      <c r="M183" s="33">
        <f>'حضور وانصراف'!AV188</f>
        <v>0</v>
      </c>
      <c r="N183" s="33">
        <f t="shared" si="20"/>
        <v>0</v>
      </c>
      <c r="O183" s="34">
        <f t="shared" si="21"/>
        <v>0</v>
      </c>
      <c r="P183" s="35">
        <f>'البيان النهائى '!E185</f>
        <v>0</v>
      </c>
      <c r="Q183" s="61">
        <f>'البيان النهائى '!R185</f>
        <v>0</v>
      </c>
      <c r="R183" s="36">
        <f>'البيان النهائى '!U185+'البيان النهائى '!AA185</f>
        <v>0</v>
      </c>
      <c r="S183" s="94">
        <f t="shared" si="22"/>
        <v>0</v>
      </c>
      <c r="T183" s="36">
        <f t="shared" si="23"/>
        <v>0</v>
      </c>
      <c r="U183" s="35"/>
      <c r="V183" s="35"/>
      <c r="W183" s="35"/>
      <c r="X183" s="35"/>
      <c r="Y183" s="36">
        <f t="shared" si="24"/>
        <v>0</v>
      </c>
      <c r="Z183" s="96">
        <f>'البيان النهائى '!Y185</f>
        <v>-28</v>
      </c>
      <c r="AA183" s="38">
        <f>'البيان النهائى '!Z185</f>
        <v>0</v>
      </c>
      <c r="AB183" s="37">
        <f>'البيان النهائى '!X185</f>
        <v>0</v>
      </c>
      <c r="AC183" s="38"/>
      <c r="AD183" s="39">
        <f t="shared" si="25"/>
        <v>0</v>
      </c>
      <c r="AE183" s="38"/>
      <c r="AF183" s="38"/>
      <c r="AG183" s="38">
        <f>'البيان النهائى '!AC185</f>
        <v>0</v>
      </c>
      <c r="AH183" s="38">
        <f>'البيان النهائى '!AB185*2.5</f>
        <v>0</v>
      </c>
      <c r="AI183" s="38"/>
      <c r="AJ183" s="38">
        <f>'البيان النهائى '!AF185</f>
        <v>0</v>
      </c>
      <c r="AK183" s="37">
        <f t="shared" si="26"/>
        <v>0</v>
      </c>
      <c r="AL183" s="40">
        <f t="shared" si="27"/>
        <v>0</v>
      </c>
      <c r="AM183" s="40">
        <f t="shared" si="28"/>
        <v>0</v>
      </c>
      <c r="AN183" s="79">
        <f t="shared" si="29"/>
        <v>0</v>
      </c>
      <c r="AO183" s="47"/>
      <c r="AP183" s="63">
        <f>'حضور وانصراف'!AT188*O183</f>
        <v>0</v>
      </c>
      <c r="AQ183" s="46">
        <f>'حضور وانصراف'!AY188</f>
        <v>0</v>
      </c>
    </row>
    <row r="184" spans="2:43" ht="24" thickBot="1" x14ac:dyDescent="0.25">
      <c r="B184" s="31">
        <f>'البيان النهائى '!A186</f>
        <v>174</v>
      </c>
      <c r="C184" s="31">
        <f>'البيان النهائى '!B186</f>
        <v>0</v>
      </c>
      <c r="D184" s="31">
        <f>'حضور وانصراف'!F189</f>
        <v>0</v>
      </c>
      <c r="E184" s="31" t="s">
        <v>86</v>
      </c>
      <c r="F184" s="31"/>
      <c r="G184" s="32"/>
      <c r="H184" s="31" t="str">
        <f>'حضور وانصراف'!G189</f>
        <v>عامل انتاج</v>
      </c>
      <c r="I184" s="33">
        <f>'حضور وانصراف'!AU189</f>
        <v>0</v>
      </c>
      <c r="J184" s="33"/>
      <c r="K184" s="33"/>
      <c r="L184" s="33"/>
      <c r="M184" s="33">
        <f>'حضور وانصراف'!AV189</f>
        <v>0</v>
      </c>
      <c r="N184" s="33">
        <f t="shared" si="20"/>
        <v>0</v>
      </c>
      <c r="O184" s="34">
        <f t="shared" si="21"/>
        <v>0</v>
      </c>
      <c r="P184" s="35">
        <f>'البيان النهائى '!E186</f>
        <v>0</v>
      </c>
      <c r="Q184" s="61">
        <f>'البيان النهائى '!R186</f>
        <v>0</v>
      </c>
      <c r="R184" s="36">
        <f>'البيان النهائى '!U186+'البيان النهائى '!AA186</f>
        <v>0</v>
      </c>
      <c r="S184" s="94">
        <f t="shared" si="22"/>
        <v>0</v>
      </c>
      <c r="T184" s="36">
        <f t="shared" si="23"/>
        <v>0</v>
      </c>
      <c r="U184" s="35"/>
      <c r="V184" s="35"/>
      <c r="W184" s="35"/>
      <c r="X184" s="35"/>
      <c r="Y184" s="36">
        <f t="shared" si="24"/>
        <v>0</v>
      </c>
      <c r="Z184" s="96">
        <f>'البيان النهائى '!Y186</f>
        <v>-28</v>
      </c>
      <c r="AA184" s="38">
        <f>'البيان النهائى '!Z186</f>
        <v>0</v>
      </c>
      <c r="AB184" s="37">
        <f>'البيان النهائى '!X186</f>
        <v>0</v>
      </c>
      <c r="AC184" s="38"/>
      <c r="AD184" s="39">
        <f t="shared" si="25"/>
        <v>0</v>
      </c>
      <c r="AE184" s="38"/>
      <c r="AF184" s="38"/>
      <c r="AG184" s="38">
        <f>'البيان النهائى '!AC186</f>
        <v>0</v>
      </c>
      <c r="AH184" s="38">
        <f>'البيان النهائى '!AB186*2.5</f>
        <v>0</v>
      </c>
      <c r="AI184" s="38"/>
      <c r="AJ184" s="38">
        <f>'البيان النهائى '!AF186</f>
        <v>0</v>
      </c>
      <c r="AK184" s="37">
        <f t="shared" si="26"/>
        <v>0</v>
      </c>
      <c r="AL184" s="40">
        <f t="shared" si="27"/>
        <v>0</v>
      </c>
      <c r="AM184" s="40">
        <f t="shared" si="28"/>
        <v>0</v>
      </c>
      <c r="AN184" s="79">
        <f t="shared" si="29"/>
        <v>0</v>
      </c>
      <c r="AO184" s="47"/>
      <c r="AP184" s="63">
        <f>'حضور وانصراف'!AT189*O184</f>
        <v>0</v>
      </c>
      <c r="AQ184" s="46">
        <f>'حضور وانصراف'!AY189</f>
        <v>0</v>
      </c>
    </row>
    <row r="185" spans="2:43" ht="24" thickBot="1" x14ac:dyDescent="0.25">
      <c r="B185" s="31">
        <f>'البيان النهائى '!A187</f>
        <v>175</v>
      </c>
      <c r="C185" s="31">
        <f>'البيان النهائى '!B187</f>
        <v>0</v>
      </c>
      <c r="D185" s="31">
        <f>'حضور وانصراف'!F190</f>
        <v>0</v>
      </c>
      <c r="E185" s="31" t="s">
        <v>86</v>
      </c>
      <c r="F185" s="31"/>
      <c r="G185" s="32"/>
      <c r="H185" s="31" t="str">
        <f>'حضور وانصراف'!G190</f>
        <v>عامل انتاج</v>
      </c>
      <c r="I185" s="33">
        <f>'حضور وانصراف'!AU190</f>
        <v>0</v>
      </c>
      <c r="J185" s="33"/>
      <c r="K185" s="33"/>
      <c r="L185" s="33"/>
      <c r="M185" s="33">
        <f>'حضور وانصراف'!AV190</f>
        <v>0</v>
      </c>
      <c r="N185" s="33">
        <f t="shared" si="20"/>
        <v>0</v>
      </c>
      <c r="O185" s="34">
        <f t="shared" si="21"/>
        <v>0</v>
      </c>
      <c r="P185" s="35">
        <f>'البيان النهائى '!E187</f>
        <v>0</v>
      </c>
      <c r="Q185" s="61">
        <f>'البيان النهائى '!R187</f>
        <v>0</v>
      </c>
      <c r="R185" s="36">
        <f>'البيان النهائى '!U187+'البيان النهائى '!AA187</f>
        <v>0</v>
      </c>
      <c r="S185" s="94">
        <f t="shared" si="22"/>
        <v>0</v>
      </c>
      <c r="T185" s="36">
        <f t="shared" si="23"/>
        <v>0</v>
      </c>
      <c r="U185" s="35"/>
      <c r="V185" s="35"/>
      <c r="W185" s="35"/>
      <c r="X185" s="35"/>
      <c r="Y185" s="36">
        <f t="shared" si="24"/>
        <v>0</v>
      </c>
      <c r="Z185" s="96">
        <f>'البيان النهائى '!Y187</f>
        <v>-28</v>
      </c>
      <c r="AA185" s="38">
        <f>'البيان النهائى '!Z187</f>
        <v>0</v>
      </c>
      <c r="AB185" s="37">
        <f>'البيان النهائى '!X187</f>
        <v>0</v>
      </c>
      <c r="AC185" s="38"/>
      <c r="AD185" s="39">
        <f t="shared" si="25"/>
        <v>0</v>
      </c>
      <c r="AE185" s="38"/>
      <c r="AF185" s="38"/>
      <c r="AG185" s="38">
        <f>'البيان النهائى '!AC187</f>
        <v>0</v>
      </c>
      <c r="AH185" s="38">
        <f>'البيان النهائى '!AB187*2.5</f>
        <v>0</v>
      </c>
      <c r="AI185" s="38"/>
      <c r="AJ185" s="38">
        <f>'البيان النهائى '!AF187</f>
        <v>0</v>
      </c>
      <c r="AK185" s="37">
        <f t="shared" si="26"/>
        <v>0</v>
      </c>
      <c r="AL185" s="40">
        <f t="shared" si="27"/>
        <v>0</v>
      </c>
      <c r="AM185" s="40">
        <f t="shared" si="28"/>
        <v>0</v>
      </c>
      <c r="AN185" s="79">
        <f t="shared" si="29"/>
        <v>0</v>
      </c>
      <c r="AO185" s="47"/>
      <c r="AP185" s="63">
        <f>'حضور وانصراف'!AT190*O185</f>
        <v>0</v>
      </c>
      <c r="AQ185" s="46">
        <f>'حضور وانصراف'!AY190</f>
        <v>0</v>
      </c>
    </row>
    <row r="186" spans="2:43" ht="24" thickBot="1" x14ac:dyDescent="0.25">
      <c r="B186" s="31">
        <f>'البيان النهائى '!A188</f>
        <v>176</v>
      </c>
      <c r="C186" s="31">
        <f>'البيان النهائى '!B188</f>
        <v>0</v>
      </c>
      <c r="D186" s="31">
        <f>'حضور وانصراف'!F191</f>
        <v>0</v>
      </c>
      <c r="E186" s="31" t="s">
        <v>86</v>
      </c>
      <c r="F186" s="31"/>
      <c r="G186" s="32"/>
      <c r="H186" s="31" t="str">
        <f>'حضور وانصراف'!G191</f>
        <v>عامل انتاج</v>
      </c>
      <c r="I186" s="33">
        <f>'حضور وانصراف'!AU191</f>
        <v>0</v>
      </c>
      <c r="J186" s="33"/>
      <c r="K186" s="33"/>
      <c r="L186" s="33"/>
      <c r="M186" s="33">
        <f>'حضور وانصراف'!AV191</f>
        <v>0</v>
      </c>
      <c r="N186" s="33">
        <f t="shared" si="20"/>
        <v>0</v>
      </c>
      <c r="O186" s="34">
        <f t="shared" si="21"/>
        <v>0</v>
      </c>
      <c r="P186" s="35">
        <f>'البيان النهائى '!E188</f>
        <v>0</v>
      </c>
      <c r="Q186" s="61">
        <f>'البيان النهائى '!R188</f>
        <v>0</v>
      </c>
      <c r="R186" s="36">
        <f>'البيان النهائى '!U188+'البيان النهائى '!AA188</f>
        <v>0</v>
      </c>
      <c r="S186" s="94">
        <f t="shared" si="22"/>
        <v>0</v>
      </c>
      <c r="T186" s="36">
        <f t="shared" si="23"/>
        <v>0</v>
      </c>
      <c r="U186" s="35"/>
      <c r="V186" s="35"/>
      <c r="W186" s="35"/>
      <c r="X186" s="35"/>
      <c r="Y186" s="36">
        <f t="shared" si="24"/>
        <v>0</v>
      </c>
      <c r="Z186" s="96">
        <f>'البيان النهائى '!Y188</f>
        <v>-28</v>
      </c>
      <c r="AA186" s="38">
        <f>'البيان النهائى '!Z188</f>
        <v>0</v>
      </c>
      <c r="AB186" s="37">
        <f>'البيان النهائى '!X188</f>
        <v>0</v>
      </c>
      <c r="AC186" s="38"/>
      <c r="AD186" s="39">
        <f t="shared" si="25"/>
        <v>0</v>
      </c>
      <c r="AE186" s="38"/>
      <c r="AF186" s="38"/>
      <c r="AG186" s="38">
        <f>'البيان النهائى '!AC188</f>
        <v>0</v>
      </c>
      <c r="AH186" s="38">
        <f>'البيان النهائى '!AB188*2.5</f>
        <v>0</v>
      </c>
      <c r="AI186" s="38"/>
      <c r="AJ186" s="38">
        <f>'البيان النهائى '!AF188</f>
        <v>0</v>
      </c>
      <c r="AK186" s="37">
        <f t="shared" si="26"/>
        <v>0</v>
      </c>
      <c r="AL186" s="40">
        <f t="shared" si="27"/>
        <v>0</v>
      </c>
      <c r="AM186" s="40">
        <f t="shared" si="28"/>
        <v>0</v>
      </c>
      <c r="AN186" s="79">
        <f t="shared" si="29"/>
        <v>0</v>
      </c>
      <c r="AO186" s="47"/>
      <c r="AP186" s="63">
        <f>'حضور وانصراف'!AT191*O186</f>
        <v>0</v>
      </c>
      <c r="AQ186" s="46">
        <f>'حضور وانصراف'!AY191</f>
        <v>0</v>
      </c>
    </row>
    <row r="187" spans="2:43" ht="24" thickBot="1" x14ac:dyDescent="0.25">
      <c r="B187" s="31">
        <f>'البيان النهائى '!A189</f>
        <v>177</v>
      </c>
      <c r="C187" s="31">
        <f>'البيان النهائى '!B189</f>
        <v>0</v>
      </c>
      <c r="D187" s="31">
        <f>'حضور وانصراف'!F192</f>
        <v>0</v>
      </c>
      <c r="E187" s="31" t="s">
        <v>86</v>
      </c>
      <c r="F187" s="31"/>
      <c r="G187" s="32"/>
      <c r="H187" s="31" t="str">
        <f>'حضور وانصراف'!G192</f>
        <v>عامل انتاج</v>
      </c>
      <c r="I187" s="33">
        <f>'حضور وانصراف'!AU192</f>
        <v>0</v>
      </c>
      <c r="J187" s="33"/>
      <c r="K187" s="33"/>
      <c r="L187" s="33"/>
      <c r="M187" s="33">
        <f>'حضور وانصراف'!AV192</f>
        <v>0</v>
      </c>
      <c r="N187" s="33">
        <f t="shared" si="20"/>
        <v>0</v>
      </c>
      <c r="O187" s="34">
        <f t="shared" si="21"/>
        <v>0</v>
      </c>
      <c r="P187" s="35">
        <f>'البيان النهائى '!E189</f>
        <v>0</v>
      </c>
      <c r="Q187" s="61">
        <f>'البيان النهائى '!R189</f>
        <v>0</v>
      </c>
      <c r="R187" s="36">
        <f>'البيان النهائى '!U189+'البيان النهائى '!AA189</f>
        <v>0</v>
      </c>
      <c r="S187" s="94">
        <f t="shared" si="22"/>
        <v>0</v>
      </c>
      <c r="T187" s="36">
        <f t="shared" si="23"/>
        <v>0</v>
      </c>
      <c r="U187" s="35"/>
      <c r="V187" s="35"/>
      <c r="W187" s="35"/>
      <c r="X187" s="35"/>
      <c r="Y187" s="36">
        <f t="shared" si="24"/>
        <v>0</v>
      </c>
      <c r="Z187" s="96">
        <f>'البيان النهائى '!Y189</f>
        <v>-28</v>
      </c>
      <c r="AA187" s="38">
        <f>'البيان النهائى '!Z189</f>
        <v>0</v>
      </c>
      <c r="AB187" s="37">
        <f>'البيان النهائى '!X189</f>
        <v>0</v>
      </c>
      <c r="AC187" s="38"/>
      <c r="AD187" s="39">
        <f t="shared" si="25"/>
        <v>0</v>
      </c>
      <c r="AE187" s="38"/>
      <c r="AF187" s="38"/>
      <c r="AG187" s="38">
        <f>'البيان النهائى '!AC189</f>
        <v>0</v>
      </c>
      <c r="AH187" s="38">
        <f>'البيان النهائى '!AB189*2.5</f>
        <v>0</v>
      </c>
      <c r="AI187" s="38"/>
      <c r="AJ187" s="38">
        <f>'البيان النهائى '!AF189</f>
        <v>0</v>
      </c>
      <c r="AK187" s="37">
        <f t="shared" si="26"/>
        <v>0</v>
      </c>
      <c r="AL187" s="40">
        <f t="shared" si="27"/>
        <v>0</v>
      </c>
      <c r="AM187" s="40">
        <f t="shared" si="28"/>
        <v>0</v>
      </c>
      <c r="AN187" s="79">
        <f t="shared" si="29"/>
        <v>0</v>
      </c>
      <c r="AO187" s="47"/>
      <c r="AP187" s="63">
        <f>'حضور وانصراف'!AT192*O187</f>
        <v>0</v>
      </c>
      <c r="AQ187" s="46">
        <f>'حضور وانصراف'!AY192</f>
        <v>0</v>
      </c>
    </row>
    <row r="188" spans="2:43" ht="24" thickBot="1" x14ac:dyDescent="0.25">
      <c r="B188" s="31">
        <f>'البيان النهائى '!A190</f>
        <v>178</v>
      </c>
      <c r="C188" s="31">
        <f>'البيان النهائى '!B190</f>
        <v>0</v>
      </c>
      <c r="D188" s="31">
        <f>'حضور وانصراف'!F193</f>
        <v>0</v>
      </c>
      <c r="E188" s="31" t="s">
        <v>86</v>
      </c>
      <c r="F188" s="31"/>
      <c r="G188" s="32"/>
      <c r="H188" s="31" t="str">
        <f>'حضور وانصراف'!G193</f>
        <v>عامل انتاج</v>
      </c>
      <c r="I188" s="33">
        <f>'حضور وانصراف'!AU193</f>
        <v>0</v>
      </c>
      <c r="J188" s="33"/>
      <c r="K188" s="33"/>
      <c r="L188" s="33"/>
      <c r="M188" s="33">
        <f>'حضور وانصراف'!AV193</f>
        <v>0</v>
      </c>
      <c r="N188" s="33">
        <f t="shared" si="20"/>
        <v>0</v>
      </c>
      <c r="O188" s="34">
        <f t="shared" si="21"/>
        <v>0</v>
      </c>
      <c r="P188" s="35">
        <f>'البيان النهائى '!E190</f>
        <v>0</v>
      </c>
      <c r="Q188" s="61">
        <f>'البيان النهائى '!R190</f>
        <v>0</v>
      </c>
      <c r="R188" s="36">
        <f>'البيان النهائى '!U190+'البيان النهائى '!AA190</f>
        <v>0</v>
      </c>
      <c r="S188" s="94">
        <f t="shared" si="22"/>
        <v>0</v>
      </c>
      <c r="T188" s="36">
        <f t="shared" si="23"/>
        <v>0</v>
      </c>
      <c r="U188" s="35"/>
      <c r="V188" s="35"/>
      <c r="W188" s="35"/>
      <c r="X188" s="35"/>
      <c r="Y188" s="36">
        <f t="shared" si="24"/>
        <v>0</v>
      </c>
      <c r="Z188" s="96">
        <f>'البيان النهائى '!Y190</f>
        <v>-28</v>
      </c>
      <c r="AA188" s="38">
        <f>'البيان النهائى '!Z190</f>
        <v>0</v>
      </c>
      <c r="AB188" s="37">
        <f>'البيان النهائى '!X190</f>
        <v>0</v>
      </c>
      <c r="AC188" s="38"/>
      <c r="AD188" s="39">
        <f t="shared" si="25"/>
        <v>0</v>
      </c>
      <c r="AE188" s="38"/>
      <c r="AF188" s="38"/>
      <c r="AG188" s="38">
        <f>'البيان النهائى '!AC190</f>
        <v>0</v>
      </c>
      <c r="AH188" s="38">
        <f>'البيان النهائى '!AB190*2.5</f>
        <v>0</v>
      </c>
      <c r="AI188" s="38"/>
      <c r="AJ188" s="38">
        <f>'البيان النهائى '!AF190</f>
        <v>0</v>
      </c>
      <c r="AK188" s="37">
        <f t="shared" si="26"/>
        <v>0</v>
      </c>
      <c r="AL188" s="40">
        <f t="shared" si="27"/>
        <v>0</v>
      </c>
      <c r="AM188" s="40">
        <f t="shared" si="28"/>
        <v>0</v>
      </c>
      <c r="AN188" s="79">
        <f t="shared" si="29"/>
        <v>0</v>
      </c>
      <c r="AO188" s="47"/>
      <c r="AP188" s="63">
        <f>'حضور وانصراف'!AT193*O188</f>
        <v>0</v>
      </c>
      <c r="AQ188" s="46">
        <f>'حضور وانصراف'!AY193</f>
        <v>0</v>
      </c>
    </row>
    <row r="189" spans="2:43" ht="24" thickBot="1" x14ac:dyDescent="0.25">
      <c r="B189" s="31">
        <f>'البيان النهائى '!A191</f>
        <v>179</v>
      </c>
      <c r="C189" s="31">
        <f>'البيان النهائى '!B191</f>
        <v>0</v>
      </c>
      <c r="D189" s="31">
        <f>'حضور وانصراف'!F194</f>
        <v>0</v>
      </c>
      <c r="E189" s="31" t="s">
        <v>86</v>
      </c>
      <c r="F189" s="31"/>
      <c r="G189" s="32"/>
      <c r="H189" s="31" t="str">
        <f>'حضور وانصراف'!G194</f>
        <v>عامل انتاج</v>
      </c>
      <c r="I189" s="33">
        <f>'حضور وانصراف'!AU194</f>
        <v>0</v>
      </c>
      <c r="J189" s="33"/>
      <c r="K189" s="33"/>
      <c r="L189" s="33"/>
      <c r="M189" s="33">
        <f>'حضور وانصراف'!AV194</f>
        <v>0</v>
      </c>
      <c r="N189" s="33">
        <f t="shared" si="20"/>
        <v>0</v>
      </c>
      <c r="O189" s="34">
        <f t="shared" si="21"/>
        <v>0</v>
      </c>
      <c r="P189" s="35">
        <f>'البيان النهائى '!E191</f>
        <v>0</v>
      </c>
      <c r="Q189" s="61">
        <f>'البيان النهائى '!R191</f>
        <v>0</v>
      </c>
      <c r="R189" s="36">
        <f>'البيان النهائى '!U191+'البيان النهائى '!AA191</f>
        <v>0</v>
      </c>
      <c r="S189" s="94">
        <f t="shared" si="22"/>
        <v>0</v>
      </c>
      <c r="T189" s="36">
        <f t="shared" si="23"/>
        <v>0</v>
      </c>
      <c r="U189" s="35"/>
      <c r="V189" s="35"/>
      <c r="W189" s="35"/>
      <c r="X189" s="35"/>
      <c r="Y189" s="36">
        <f t="shared" si="24"/>
        <v>0</v>
      </c>
      <c r="Z189" s="96">
        <f>'البيان النهائى '!Y191</f>
        <v>-28</v>
      </c>
      <c r="AA189" s="38">
        <f>'البيان النهائى '!Z191</f>
        <v>0</v>
      </c>
      <c r="AB189" s="37">
        <f>'البيان النهائى '!X191</f>
        <v>0</v>
      </c>
      <c r="AC189" s="38"/>
      <c r="AD189" s="39">
        <f t="shared" si="25"/>
        <v>0</v>
      </c>
      <c r="AE189" s="38"/>
      <c r="AF189" s="38"/>
      <c r="AG189" s="38">
        <f>'البيان النهائى '!AC191</f>
        <v>0</v>
      </c>
      <c r="AH189" s="38">
        <f>'البيان النهائى '!AB191*2.5</f>
        <v>0</v>
      </c>
      <c r="AI189" s="38"/>
      <c r="AJ189" s="38">
        <f>'البيان النهائى '!AF191</f>
        <v>0</v>
      </c>
      <c r="AK189" s="37">
        <f t="shared" si="26"/>
        <v>0</v>
      </c>
      <c r="AL189" s="40">
        <f t="shared" si="27"/>
        <v>0</v>
      </c>
      <c r="AM189" s="40">
        <f t="shared" si="28"/>
        <v>0</v>
      </c>
      <c r="AN189" s="79">
        <f t="shared" si="29"/>
        <v>0</v>
      </c>
      <c r="AO189" s="47"/>
      <c r="AP189" s="63">
        <f>'حضور وانصراف'!AT194*O189</f>
        <v>0</v>
      </c>
      <c r="AQ189" s="46">
        <f>'حضور وانصراف'!AY194</f>
        <v>0</v>
      </c>
    </row>
    <row r="190" spans="2:43" ht="24" thickBot="1" x14ac:dyDescent="0.25">
      <c r="B190" s="31">
        <f>'البيان النهائى '!A192</f>
        <v>180</v>
      </c>
      <c r="C190" s="31">
        <f>'البيان النهائى '!B192</f>
        <v>0</v>
      </c>
      <c r="D190" s="31">
        <f>'حضور وانصراف'!F195</f>
        <v>0</v>
      </c>
      <c r="E190" s="31" t="s">
        <v>86</v>
      </c>
      <c r="F190" s="31"/>
      <c r="G190" s="32"/>
      <c r="H190" s="31" t="str">
        <f>'حضور وانصراف'!G195</f>
        <v>عامل انتاج</v>
      </c>
      <c r="I190" s="33">
        <f>'حضور وانصراف'!AU195</f>
        <v>0</v>
      </c>
      <c r="J190" s="33"/>
      <c r="K190" s="33"/>
      <c r="L190" s="33"/>
      <c r="M190" s="33">
        <f>'حضور وانصراف'!AV195</f>
        <v>0</v>
      </c>
      <c r="N190" s="33">
        <f t="shared" si="20"/>
        <v>0</v>
      </c>
      <c r="O190" s="34">
        <f t="shared" si="21"/>
        <v>0</v>
      </c>
      <c r="P190" s="35">
        <f>'البيان النهائى '!E192</f>
        <v>0</v>
      </c>
      <c r="Q190" s="61">
        <f>'البيان النهائى '!R192</f>
        <v>0</v>
      </c>
      <c r="R190" s="36">
        <f>'البيان النهائى '!U192+'البيان النهائى '!AA192</f>
        <v>0</v>
      </c>
      <c r="S190" s="94">
        <f t="shared" si="22"/>
        <v>0</v>
      </c>
      <c r="T190" s="36">
        <f t="shared" si="23"/>
        <v>0</v>
      </c>
      <c r="U190" s="35"/>
      <c r="V190" s="35"/>
      <c r="W190" s="35"/>
      <c r="X190" s="35"/>
      <c r="Y190" s="36">
        <f t="shared" si="24"/>
        <v>0</v>
      </c>
      <c r="Z190" s="96">
        <f>'البيان النهائى '!Y192</f>
        <v>-28</v>
      </c>
      <c r="AA190" s="38">
        <f>'البيان النهائى '!Z192</f>
        <v>0</v>
      </c>
      <c r="AB190" s="37">
        <f>'البيان النهائى '!X192</f>
        <v>0</v>
      </c>
      <c r="AC190" s="38"/>
      <c r="AD190" s="39">
        <f t="shared" si="25"/>
        <v>0</v>
      </c>
      <c r="AE190" s="38"/>
      <c r="AF190" s="38"/>
      <c r="AG190" s="38">
        <f>'البيان النهائى '!AC192</f>
        <v>0</v>
      </c>
      <c r="AH190" s="38">
        <f>'البيان النهائى '!AB192*2.5</f>
        <v>0</v>
      </c>
      <c r="AI190" s="38"/>
      <c r="AJ190" s="38">
        <f>'البيان النهائى '!AF192</f>
        <v>0</v>
      </c>
      <c r="AK190" s="37">
        <f t="shared" si="26"/>
        <v>0</v>
      </c>
      <c r="AL190" s="40">
        <f t="shared" si="27"/>
        <v>0</v>
      </c>
      <c r="AM190" s="40">
        <f t="shared" si="28"/>
        <v>0</v>
      </c>
      <c r="AN190" s="79">
        <f t="shared" si="29"/>
        <v>0</v>
      </c>
      <c r="AO190" s="47"/>
      <c r="AP190" s="63">
        <f>'حضور وانصراف'!AT195*O190</f>
        <v>0</v>
      </c>
      <c r="AQ190" s="46">
        <f>'حضور وانصراف'!AY195</f>
        <v>0</v>
      </c>
    </row>
    <row r="191" spans="2:43" ht="24" thickBot="1" x14ac:dyDescent="0.25">
      <c r="B191" s="31">
        <f>'البيان النهائى '!A193</f>
        <v>181</v>
      </c>
      <c r="C191" s="31">
        <f>'البيان النهائى '!B193</f>
        <v>0</v>
      </c>
      <c r="D191" s="31">
        <f>'حضور وانصراف'!F196</f>
        <v>0</v>
      </c>
      <c r="E191" s="31" t="s">
        <v>86</v>
      </c>
      <c r="F191" s="31"/>
      <c r="G191" s="32"/>
      <c r="H191" s="31" t="str">
        <f>'حضور وانصراف'!G196</f>
        <v>عامل انتاج</v>
      </c>
      <c r="I191" s="33">
        <f>'حضور وانصراف'!AU196</f>
        <v>0</v>
      </c>
      <c r="J191" s="33"/>
      <c r="K191" s="33"/>
      <c r="L191" s="33"/>
      <c r="M191" s="33">
        <f>'حضور وانصراف'!AV196</f>
        <v>0</v>
      </c>
      <c r="N191" s="33">
        <f t="shared" si="20"/>
        <v>0</v>
      </c>
      <c r="O191" s="34">
        <f t="shared" si="21"/>
        <v>0</v>
      </c>
      <c r="P191" s="35">
        <f>'البيان النهائى '!E193</f>
        <v>0</v>
      </c>
      <c r="Q191" s="61">
        <f>'البيان النهائى '!R193</f>
        <v>0</v>
      </c>
      <c r="R191" s="36">
        <f>'البيان النهائى '!U193+'البيان النهائى '!AA193</f>
        <v>0</v>
      </c>
      <c r="S191" s="94">
        <f t="shared" si="22"/>
        <v>0</v>
      </c>
      <c r="T191" s="36">
        <f t="shared" si="23"/>
        <v>0</v>
      </c>
      <c r="U191" s="35"/>
      <c r="V191" s="35"/>
      <c r="W191" s="35"/>
      <c r="X191" s="35"/>
      <c r="Y191" s="36">
        <f t="shared" si="24"/>
        <v>0</v>
      </c>
      <c r="Z191" s="96">
        <f>'البيان النهائى '!Y193</f>
        <v>-28</v>
      </c>
      <c r="AA191" s="38">
        <f>'البيان النهائى '!Z193</f>
        <v>0</v>
      </c>
      <c r="AB191" s="37">
        <f>'البيان النهائى '!X193</f>
        <v>0</v>
      </c>
      <c r="AC191" s="38"/>
      <c r="AD191" s="39">
        <f t="shared" si="25"/>
        <v>0</v>
      </c>
      <c r="AE191" s="38"/>
      <c r="AF191" s="38"/>
      <c r="AG191" s="38">
        <f>'البيان النهائى '!AC193</f>
        <v>0</v>
      </c>
      <c r="AH191" s="38">
        <f>'البيان النهائى '!AB193*2.5</f>
        <v>0</v>
      </c>
      <c r="AI191" s="38"/>
      <c r="AJ191" s="38">
        <f>'البيان النهائى '!AF193</f>
        <v>0</v>
      </c>
      <c r="AK191" s="37">
        <f t="shared" si="26"/>
        <v>0</v>
      </c>
      <c r="AL191" s="40">
        <f t="shared" si="27"/>
        <v>0</v>
      </c>
      <c r="AM191" s="40">
        <f t="shared" si="28"/>
        <v>0</v>
      </c>
      <c r="AN191" s="79">
        <f t="shared" si="29"/>
        <v>0</v>
      </c>
      <c r="AO191" s="47"/>
      <c r="AP191" s="63">
        <f>'حضور وانصراف'!AT196*O191</f>
        <v>0</v>
      </c>
      <c r="AQ191" s="46">
        <f>'حضور وانصراف'!AY196</f>
        <v>0</v>
      </c>
    </row>
    <row r="192" spans="2:43" ht="24" thickBot="1" x14ac:dyDescent="0.25">
      <c r="B192" s="31">
        <f>'البيان النهائى '!A194</f>
        <v>182</v>
      </c>
      <c r="C192" s="31">
        <f>'البيان النهائى '!B194</f>
        <v>0</v>
      </c>
      <c r="D192" s="31">
        <f>'حضور وانصراف'!F197</f>
        <v>0</v>
      </c>
      <c r="E192" s="31" t="s">
        <v>86</v>
      </c>
      <c r="F192" s="31"/>
      <c r="G192" s="32"/>
      <c r="H192" s="31" t="str">
        <f>'حضور وانصراف'!G197</f>
        <v>عامل انتاج</v>
      </c>
      <c r="I192" s="33">
        <f>'حضور وانصراف'!AU197</f>
        <v>0</v>
      </c>
      <c r="J192" s="33"/>
      <c r="K192" s="33"/>
      <c r="L192" s="33"/>
      <c r="M192" s="33">
        <f>'حضور وانصراف'!AV197</f>
        <v>0</v>
      </c>
      <c r="N192" s="33">
        <f t="shared" si="20"/>
        <v>0</v>
      </c>
      <c r="O192" s="34">
        <f t="shared" si="21"/>
        <v>0</v>
      </c>
      <c r="P192" s="35">
        <f>'البيان النهائى '!E194</f>
        <v>0</v>
      </c>
      <c r="Q192" s="61">
        <f>'البيان النهائى '!R194</f>
        <v>0</v>
      </c>
      <c r="R192" s="36">
        <f>'البيان النهائى '!U194+'البيان النهائى '!AA194</f>
        <v>0</v>
      </c>
      <c r="S192" s="94">
        <f t="shared" si="22"/>
        <v>0</v>
      </c>
      <c r="T192" s="36">
        <f t="shared" si="23"/>
        <v>0</v>
      </c>
      <c r="U192" s="35"/>
      <c r="V192" s="35"/>
      <c r="W192" s="35"/>
      <c r="X192" s="35"/>
      <c r="Y192" s="36">
        <f t="shared" si="24"/>
        <v>0</v>
      </c>
      <c r="Z192" s="96">
        <f>'البيان النهائى '!Y194</f>
        <v>-28</v>
      </c>
      <c r="AA192" s="38">
        <f>'البيان النهائى '!Z194</f>
        <v>0</v>
      </c>
      <c r="AB192" s="37">
        <f>'البيان النهائى '!X194</f>
        <v>0</v>
      </c>
      <c r="AC192" s="38"/>
      <c r="AD192" s="39">
        <f t="shared" si="25"/>
        <v>0</v>
      </c>
      <c r="AE192" s="38"/>
      <c r="AF192" s="38"/>
      <c r="AG192" s="38">
        <f>'البيان النهائى '!AC194</f>
        <v>0</v>
      </c>
      <c r="AH192" s="38">
        <f>'البيان النهائى '!AB194*2.5</f>
        <v>0</v>
      </c>
      <c r="AI192" s="38"/>
      <c r="AJ192" s="38">
        <f>'البيان النهائى '!AF194</f>
        <v>0</v>
      </c>
      <c r="AK192" s="37">
        <f t="shared" si="26"/>
        <v>0</v>
      </c>
      <c r="AL192" s="40">
        <f t="shared" si="27"/>
        <v>0</v>
      </c>
      <c r="AM192" s="40">
        <f t="shared" si="28"/>
        <v>0</v>
      </c>
      <c r="AN192" s="79">
        <f t="shared" si="29"/>
        <v>0</v>
      </c>
      <c r="AO192" s="47"/>
      <c r="AP192" s="63">
        <f>'حضور وانصراف'!AT197*O192</f>
        <v>0</v>
      </c>
      <c r="AQ192" s="46">
        <f>'حضور وانصراف'!AY197</f>
        <v>0</v>
      </c>
    </row>
    <row r="193" spans="2:43" ht="24" thickBot="1" x14ac:dyDescent="0.25">
      <c r="B193" s="31">
        <f>'البيان النهائى '!A195</f>
        <v>183</v>
      </c>
      <c r="C193" s="31">
        <f>'البيان النهائى '!B195</f>
        <v>0</v>
      </c>
      <c r="D193" s="31">
        <f>'حضور وانصراف'!F198</f>
        <v>0</v>
      </c>
      <c r="E193" s="31" t="s">
        <v>86</v>
      </c>
      <c r="F193" s="31"/>
      <c r="G193" s="32"/>
      <c r="H193" s="31" t="str">
        <f>'حضور وانصراف'!G198</f>
        <v>عامل انتاج</v>
      </c>
      <c r="I193" s="33">
        <f>'حضور وانصراف'!AU198</f>
        <v>0</v>
      </c>
      <c r="J193" s="33"/>
      <c r="K193" s="33"/>
      <c r="L193" s="33"/>
      <c r="M193" s="33">
        <f>'حضور وانصراف'!AV198</f>
        <v>0</v>
      </c>
      <c r="N193" s="33">
        <f t="shared" si="20"/>
        <v>0</v>
      </c>
      <c r="O193" s="34">
        <f t="shared" si="21"/>
        <v>0</v>
      </c>
      <c r="P193" s="35">
        <f>'البيان النهائى '!E195</f>
        <v>0</v>
      </c>
      <c r="Q193" s="61">
        <f>'البيان النهائى '!R195</f>
        <v>0</v>
      </c>
      <c r="R193" s="36">
        <f>'البيان النهائى '!U195+'البيان النهائى '!AA195</f>
        <v>0</v>
      </c>
      <c r="S193" s="94">
        <f t="shared" si="22"/>
        <v>0</v>
      </c>
      <c r="T193" s="36">
        <f t="shared" si="23"/>
        <v>0</v>
      </c>
      <c r="U193" s="35"/>
      <c r="V193" s="35"/>
      <c r="W193" s="35"/>
      <c r="X193" s="35"/>
      <c r="Y193" s="36">
        <f t="shared" si="24"/>
        <v>0</v>
      </c>
      <c r="Z193" s="96">
        <f>'البيان النهائى '!Y195</f>
        <v>-28</v>
      </c>
      <c r="AA193" s="38">
        <f>'البيان النهائى '!Z195</f>
        <v>0</v>
      </c>
      <c r="AB193" s="37">
        <f>'البيان النهائى '!X195</f>
        <v>0</v>
      </c>
      <c r="AC193" s="38"/>
      <c r="AD193" s="39">
        <f t="shared" si="25"/>
        <v>0</v>
      </c>
      <c r="AE193" s="38"/>
      <c r="AF193" s="38"/>
      <c r="AG193" s="38">
        <f>'البيان النهائى '!AC195</f>
        <v>0</v>
      </c>
      <c r="AH193" s="38">
        <f>'البيان النهائى '!AB195*2.5</f>
        <v>0</v>
      </c>
      <c r="AI193" s="38"/>
      <c r="AJ193" s="38">
        <f>'البيان النهائى '!AF195</f>
        <v>0</v>
      </c>
      <c r="AK193" s="37">
        <f t="shared" si="26"/>
        <v>0</v>
      </c>
      <c r="AL193" s="40">
        <f t="shared" si="27"/>
        <v>0</v>
      </c>
      <c r="AM193" s="40">
        <f t="shared" si="28"/>
        <v>0</v>
      </c>
      <c r="AN193" s="79">
        <f t="shared" si="29"/>
        <v>0</v>
      </c>
      <c r="AO193" s="47"/>
      <c r="AP193" s="63">
        <f>'حضور وانصراف'!AT198*O193</f>
        <v>0</v>
      </c>
      <c r="AQ193" s="46">
        <f>'حضور وانصراف'!AY198</f>
        <v>0</v>
      </c>
    </row>
    <row r="194" spans="2:43" ht="24" thickBot="1" x14ac:dyDescent="0.25">
      <c r="B194" s="31">
        <f>'البيان النهائى '!A196</f>
        <v>184</v>
      </c>
      <c r="C194" s="31">
        <f>'البيان النهائى '!B196</f>
        <v>0</v>
      </c>
      <c r="D194" s="31">
        <f>'حضور وانصراف'!F199</f>
        <v>0</v>
      </c>
      <c r="E194" s="31" t="s">
        <v>86</v>
      </c>
      <c r="F194" s="31"/>
      <c r="G194" s="32"/>
      <c r="H194" s="31" t="str">
        <f>'حضور وانصراف'!G199</f>
        <v>عامل انتاج</v>
      </c>
      <c r="I194" s="33">
        <f>'حضور وانصراف'!AU199</f>
        <v>0</v>
      </c>
      <c r="J194" s="33"/>
      <c r="K194" s="33"/>
      <c r="L194" s="33"/>
      <c r="M194" s="33">
        <f>'حضور وانصراف'!AV199</f>
        <v>0</v>
      </c>
      <c r="N194" s="33">
        <f t="shared" si="20"/>
        <v>0</v>
      </c>
      <c r="O194" s="34">
        <f t="shared" si="21"/>
        <v>0</v>
      </c>
      <c r="P194" s="35">
        <f>'البيان النهائى '!E196</f>
        <v>0</v>
      </c>
      <c r="Q194" s="61">
        <f>'البيان النهائى '!R196</f>
        <v>0</v>
      </c>
      <c r="R194" s="36">
        <f>'البيان النهائى '!U196+'البيان النهائى '!AA196</f>
        <v>0</v>
      </c>
      <c r="S194" s="94">
        <f t="shared" si="22"/>
        <v>0</v>
      </c>
      <c r="T194" s="36">
        <f t="shared" si="23"/>
        <v>0</v>
      </c>
      <c r="U194" s="35"/>
      <c r="V194" s="35"/>
      <c r="W194" s="35"/>
      <c r="X194" s="35"/>
      <c r="Y194" s="36">
        <f t="shared" si="24"/>
        <v>0</v>
      </c>
      <c r="Z194" s="96">
        <f>'البيان النهائى '!Y196</f>
        <v>-28</v>
      </c>
      <c r="AA194" s="38">
        <f>'البيان النهائى '!Z196</f>
        <v>0</v>
      </c>
      <c r="AB194" s="37">
        <f>'البيان النهائى '!X196</f>
        <v>0</v>
      </c>
      <c r="AC194" s="38"/>
      <c r="AD194" s="39">
        <f t="shared" si="25"/>
        <v>0</v>
      </c>
      <c r="AE194" s="38"/>
      <c r="AF194" s="38"/>
      <c r="AG194" s="38">
        <f>'البيان النهائى '!AC196</f>
        <v>0</v>
      </c>
      <c r="AH194" s="38">
        <f>'البيان النهائى '!AB196*2.5</f>
        <v>0</v>
      </c>
      <c r="AI194" s="38"/>
      <c r="AJ194" s="38">
        <f>'البيان النهائى '!AF196</f>
        <v>0</v>
      </c>
      <c r="AK194" s="37">
        <f t="shared" si="26"/>
        <v>0</v>
      </c>
      <c r="AL194" s="40">
        <f t="shared" si="27"/>
        <v>0</v>
      </c>
      <c r="AM194" s="40">
        <f t="shared" si="28"/>
        <v>0</v>
      </c>
      <c r="AN194" s="79">
        <f t="shared" si="29"/>
        <v>0</v>
      </c>
      <c r="AO194" s="47"/>
      <c r="AP194" s="63">
        <f>'حضور وانصراف'!AT199*O194</f>
        <v>0</v>
      </c>
      <c r="AQ194" s="46">
        <f>'حضور وانصراف'!AY199</f>
        <v>0</v>
      </c>
    </row>
    <row r="195" spans="2:43" ht="24" thickBot="1" x14ac:dyDescent="0.25">
      <c r="B195" s="31">
        <f>'البيان النهائى '!A197</f>
        <v>185</v>
      </c>
      <c r="C195" s="31">
        <f>'البيان النهائى '!B197</f>
        <v>0</v>
      </c>
      <c r="D195" s="31">
        <f>'حضور وانصراف'!F200</f>
        <v>0</v>
      </c>
      <c r="E195" s="31" t="s">
        <v>86</v>
      </c>
      <c r="F195" s="31"/>
      <c r="G195" s="32"/>
      <c r="H195" s="31" t="str">
        <f>'حضور وانصراف'!G200</f>
        <v>عامل انتاج</v>
      </c>
      <c r="I195" s="33">
        <f>'حضور وانصراف'!AU200</f>
        <v>0</v>
      </c>
      <c r="J195" s="33"/>
      <c r="K195" s="33"/>
      <c r="L195" s="33"/>
      <c r="M195" s="33">
        <f>'حضور وانصراف'!AV200</f>
        <v>0</v>
      </c>
      <c r="N195" s="33">
        <f t="shared" si="20"/>
        <v>0</v>
      </c>
      <c r="O195" s="34">
        <f t="shared" si="21"/>
        <v>0</v>
      </c>
      <c r="P195" s="35">
        <f>'البيان النهائى '!E197</f>
        <v>0</v>
      </c>
      <c r="Q195" s="61">
        <f>'البيان النهائى '!R197</f>
        <v>0</v>
      </c>
      <c r="R195" s="36">
        <f>'البيان النهائى '!U197+'البيان النهائى '!AA197</f>
        <v>0</v>
      </c>
      <c r="S195" s="94">
        <f t="shared" si="22"/>
        <v>0</v>
      </c>
      <c r="T195" s="36">
        <f t="shared" si="23"/>
        <v>0</v>
      </c>
      <c r="U195" s="35"/>
      <c r="V195" s="35"/>
      <c r="W195" s="35"/>
      <c r="X195" s="35"/>
      <c r="Y195" s="36">
        <f t="shared" si="24"/>
        <v>0</v>
      </c>
      <c r="Z195" s="96">
        <f>'البيان النهائى '!Y197</f>
        <v>-28</v>
      </c>
      <c r="AA195" s="38">
        <f>'البيان النهائى '!Z197</f>
        <v>0</v>
      </c>
      <c r="AB195" s="37">
        <f>'البيان النهائى '!X197</f>
        <v>0</v>
      </c>
      <c r="AC195" s="38"/>
      <c r="AD195" s="39">
        <f t="shared" si="25"/>
        <v>0</v>
      </c>
      <c r="AE195" s="38"/>
      <c r="AF195" s="38"/>
      <c r="AG195" s="38">
        <f>'البيان النهائى '!AC197</f>
        <v>0</v>
      </c>
      <c r="AH195" s="38">
        <f>'البيان النهائى '!AB197*2.5</f>
        <v>0</v>
      </c>
      <c r="AI195" s="38"/>
      <c r="AJ195" s="38">
        <f>'البيان النهائى '!AF197</f>
        <v>0</v>
      </c>
      <c r="AK195" s="37">
        <f t="shared" si="26"/>
        <v>0</v>
      </c>
      <c r="AL195" s="40">
        <f t="shared" si="27"/>
        <v>0</v>
      </c>
      <c r="AM195" s="40">
        <f t="shared" si="28"/>
        <v>0</v>
      </c>
      <c r="AN195" s="79">
        <f t="shared" si="29"/>
        <v>0</v>
      </c>
      <c r="AO195" s="47"/>
      <c r="AP195" s="63">
        <f>'حضور وانصراف'!AT200*O195</f>
        <v>0</v>
      </c>
      <c r="AQ195" s="46">
        <f>'حضور وانصراف'!AY200</f>
        <v>0</v>
      </c>
    </row>
    <row r="196" spans="2:43" ht="24" thickBot="1" x14ac:dyDescent="0.25">
      <c r="B196" s="31">
        <f>'البيان النهائى '!A198</f>
        <v>186</v>
      </c>
      <c r="C196" s="31">
        <f>'البيان النهائى '!B198</f>
        <v>0</v>
      </c>
      <c r="D196" s="31">
        <f>'حضور وانصراف'!F201</f>
        <v>0</v>
      </c>
      <c r="E196" s="31" t="s">
        <v>86</v>
      </c>
      <c r="F196" s="31"/>
      <c r="G196" s="32"/>
      <c r="H196" s="31" t="str">
        <f>'حضور وانصراف'!G201</f>
        <v>عامل انتاج</v>
      </c>
      <c r="I196" s="33">
        <f>'حضور وانصراف'!AU201</f>
        <v>0</v>
      </c>
      <c r="J196" s="33"/>
      <c r="K196" s="33"/>
      <c r="L196" s="33"/>
      <c r="M196" s="33">
        <f>'حضور وانصراف'!AV201</f>
        <v>0</v>
      </c>
      <c r="N196" s="33">
        <f t="shared" si="20"/>
        <v>0</v>
      </c>
      <c r="O196" s="34">
        <f t="shared" si="21"/>
        <v>0</v>
      </c>
      <c r="P196" s="35">
        <f>'البيان النهائى '!E198</f>
        <v>0</v>
      </c>
      <c r="Q196" s="61">
        <f>'البيان النهائى '!R198</f>
        <v>0</v>
      </c>
      <c r="R196" s="36">
        <f>'البيان النهائى '!U198+'البيان النهائى '!AA198</f>
        <v>0</v>
      </c>
      <c r="S196" s="94">
        <f t="shared" si="22"/>
        <v>0</v>
      </c>
      <c r="T196" s="36">
        <f t="shared" si="23"/>
        <v>0</v>
      </c>
      <c r="U196" s="35"/>
      <c r="V196" s="35"/>
      <c r="W196" s="35"/>
      <c r="X196" s="35"/>
      <c r="Y196" s="36">
        <f t="shared" si="24"/>
        <v>0</v>
      </c>
      <c r="Z196" s="96">
        <f>'البيان النهائى '!Y198</f>
        <v>-28</v>
      </c>
      <c r="AA196" s="38">
        <f>'البيان النهائى '!Z198</f>
        <v>0</v>
      </c>
      <c r="AB196" s="37">
        <f>'البيان النهائى '!X198</f>
        <v>0</v>
      </c>
      <c r="AC196" s="38"/>
      <c r="AD196" s="39">
        <f t="shared" si="25"/>
        <v>0</v>
      </c>
      <c r="AE196" s="38"/>
      <c r="AF196" s="38"/>
      <c r="AG196" s="38">
        <f>'البيان النهائى '!AC198</f>
        <v>0</v>
      </c>
      <c r="AH196" s="38">
        <f>'البيان النهائى '!AB198*2.5</f>
        <v>0</v>
      </c>
      <c r="AI196" s="38"/>
      <c r="AJ196" s="38">
        <f>'البيان النهائى '!AF198</f>
        <v>0</v>
      </c>
      <c r="AK196" s="37">
        <f t="shared" si="26"/>
        <v>0</v>
      </c>
      <c r="AL196" s="40">
        <f t="shared" si="27"/>
        <v>0</v>
      </c>
      <c r="AM196" s="40">
        <f t="shared" si="28"/>
        <v>0</v>
      </c>
      <c r="AN196" s="79">
        <f t="shared" si="29"/>
        <v>0</v>
      </c>
      <c r="AO196" s="47"/>
      <c r="AP196" s="63">
        <f>'حضور وانصراف'!AT201*O196</f>
        <v>0</v>
      </c>
      <c r="AQ196" s="46">
        <f>'حضور وانصراف'!AY201</f>
        <v>0</v>
      </c>
    </row>
    <row r="197" spans="2:43" ht="24" thickBot="1" x14ac:dyDescent="0.25">
      <c r="B197" s="31">
        <f>'البيان النهائى '!A199</f>
        <v>187</v>
      </c>
      <c r="C197" s="31">
        <f>'البيان النهائى '!B199</f>
        <v>0</v>
      </c>
      <c r="D197" s="31">
        <f>'حضور وانصراف'!F202</f>
        <v>0</v>
      </c>
      <c r="E197" s="31" t="s">
        <v>86</v>
      </c>
      <c r="F197" s="31"/>
      <c r="G197" s="32"/>
      <c r="H197" s="31" t="str">
        <f>'حضور وانصراف'!G202</f>
        <v>عامل انتاج</v>
      </c>
      <c r="I197" s="33">
        <f>'حضور وانصراف'!AU202</f>
        <v>0</v>
      </c>
      <c r="J197" s="33"/>
      <c r="K197" s="33"/>
      <c r="L197" s="33"/>
      <c r="M197" s="33">
        <f>'حضور وانصراف'!AV202</f>
        <v>0</v>
      </c>
      <c r="N197" s="33">
        <f t="shared" si="20"/>
        <v>0</v>
      </c>
      <c r="O197" s="34">
        <f t="shared" si="21"/>
        <v>0</v>
      </c>
      <c r="P197" s="35">
        <f>'البيان النهائى '!E199</f>
        <v>0</v>
      </c>
      <c r="Q197" s="61">
        <f>'البيان النهائى '!R199</f>
        <v>0</v>
      </c>
      <c r="R197" s="36">
        <f>'البيان النهائى '!U199+'البيان النهائى '!AA199</f>
        <v>0</v>
      </c>
      <c r="S197" s="94">
        <f t="shared" si="22"/>
        <v>0</v>
      </c>
      <c r="T197" s="36">
        <f t="shared" si="23"/>
        <v>0</v>
      </c>
      <c r="U197" s="35"/>
      <c r="V197" s="35"/>
      <c r="W197" s="35"/>
      <c r="X197" s="35"/>
      <c r="Y197" s="36">
        <f t="shared" si="24"/>
        <v>0</v>
      </c>
      <c r="Z197" s="96">
        <f>'البيان النهائى '!Y199</f>
        <v>-28</v>
      </c>
      <c r="AA197" s="38">
        <f>'البيان النهائى '!Z199</f>
        <v>0</v>
      </c>
      <c r="AB197" s="37">
        <f>'البيان النهائى '!X199</f>
        <v>0</v>
      </c>
      <c r="AC197" s="38"/>
      <c r="AD197" s="39">
        <f t="shared" si="25"/>
        <v>0</v>
      </c>
      <c r="AE197" s="38"/>
      <c r="AF197" s="38"/>
      <c r="AG197" s="38">
        <f>'البيان النهائى '!AC199</f>
        <v>0</v>
      </c>
      <c r="AH197" s="38">
        <f>'البيان النهائى '!AB199*2.5</f>
        <v>0</v>
      </c>
      <c r="AI197" s="38"/>
      <c r="AJ197" s="38">
        <f>'البيان النهائى '!AF199</f>
        <v>0</v>
      </c>
      <c r="AK197" s="37">
        <f t="shared" si="26"/>
        <v>0</v>
      </c>
      <c r="AL197" s="40">
        <f t="shared" si="27"/>
        <v>0</v>
      </c>
      <c r="AM197" s="40">
        <f t="shared" si="28"/>
        <v>0</v>
      </c>
      <c r="AN197" s="79">
        <f t="shared" si="29"/>
        <v>0</v>
      </c>
      <c r="AO197" s="47"/>
      <c r="AP197" s="63">
        <f>'حضور وانصراف'!AT202*O197</f>
        <v>0</v>
      </c>
      <c r="AQ197" s="46">
        <f>'حضور وانصراف'!AY202</f>
        <v>0</v>
      </c>
    </row>
    <row r="198" spans="2:43" ht="24" thickBot="1" x14ac:dyDescent="0.25">
      <c r="B198" s="31">
        <f>'البيان النهائى '!A200</f>
        <v>188</v>
      </c>
      <c r="C198" s="31">
        <f>'البيان النهائى '!B200</f>
        <v>0</v>
      </c>
      <c r="D198" s="31">
        <f>'حضور وانصراف'!F203</f>
        <v>0</v>
      </c>
      <c r="E198" s="31" t="s">
        <v>86</v>
      </c>
      <c r="F198" s="31"/>
      <c r="G198" s="32"/>
      <c r="H198" s="31" t="str">
        <f>'حضور وانصراف'!G203</f>
        <v>عامل انتاج</v>
      </c>
      <c r="I198" s="33">
        <f>'حضور وانصراف'!AU203</f>
        <v>0</v>
      </c>
      <c r="J198" s="33"/>
      <c r="K198" s="33"/>
      <c r="L198" s="33"/>
      <c r="M198" s="33">
        <f>'حضور وانصراف'!AV203</f>
        <v>0</v>
      </c>
      <c r="N198" s="33">
        <f t="shared" si="20"/>
        <v>0</v>
      </c>
      <c r="O198" s="34">
        <f t="shared" si="21"/>
        <v>0</v>
      </c>
      <c r="P198" s="35">
        <f>'البيان النهائى '!E200</f>
        <v>0</v>
      </c>
      <c r="Q198" s="61">
        <f>'البيان النهائى '!R200</f>
        <v>0</v>
      </c>
      <c r="R198" s="36">
        <f>'البيان النهائى '!U200+'البيان النهائى '!AA200</f>
        <v>0</v>
      </c>
      <c r="S198" s="94">
        <f t="shared" si="22"/>
        <v>0</v>
      </c>
      <c r="T198" s="36">
        <f t="shared" si="23"/>
        <v>0</v>
      </c>
      <c r="U198" s="35"/>
      <c r="V198" s="35"/>
      <c r="W198" s="35"/>
      <c r="X198" s="35"/>
      <c r="Y198" s="36">
        <f t="shared" si="24"/>
        <v>0</v>
      </c>
      <c r="Z198" s="96">
        <f>'البيان النهائى '!Y200</f>
        <v>-28</v>
      </c>
      <c r="AA198" s="38">
        <f>'البيان النهائى '!Z200</f>
        <v>0</v>
      </c>
      <c r="AB198" s="37">
        <f>'البيان النهائى '!X200</f>
        <v>0</v>
      </c>
      <c r="AC198" s="38"/>
      <c r="AD198" s="39">
        <f t="shared" si="25"/>
        <v>0</v>
      </c>
      <c r="AE198" s="38"/>
      <c r="AF198" s="38"/>
      <c r="AG198" s="38">
        <f>'البيان النهائى '!AC200</f>
        <v>0</v>
      </c>
      <c r="AH198" s="38">
        <f>'البيان النهائى '!AB200*2.5</f>
        <v>0</v>
      </c>
      <c r="AI198" s="38"/>
      <c r="AJ198" s="38">
        <f>'البيان النهائى '!AF200</f>
        <v>0</v>
      </c>
      <c r="AK198" s="37">
        <f t="shared" si="26"/>
        <v>0</v>
      </c>
      <c r="AL198" s="40">
        <f t="shared" si="27"/>
        <v>0</v>
      </c>
      <c r="AM198" s="40">
        <f t="shared" si="28"/>
        <v>0</v>
      </c>
      <c r="AN198" s="79">
        <f t="shared" si="29"/>
        <v>0</v>
      </c>
      <c r="AO198" s="47"/>
      <c r="AP198" s="63">
        <f>'حضور وانصراف'!AT203*O198</f>
        <v>0</v>
      </c>
      <c r="AQ198" s="46">
        <f>'حضور وانصراف'!AY203</f>
        <v>0</v>
      </c>
    </row>
    <row r="199" spans="2:43" ht="24" thickBot="1" x14ac:dyDescent="0.25">
      <c r="B199" s="31">
        <f>'البيان النهائى '!A201</f>
        <v>189</v>
      </c>
      <c r="C199" s="31">
        <f>'البيان النهائى '!B201</f>
        <v>0</v>
      </c>
      <c r="D199" s="31">
        <f>'حضور وانصراف'!F204</f>
        <v>0</v>
      </c>
      <c r="E199" s="31" t="s">
        <v>86</v>
      </c>
      <c r="F199" s="31"/>
      <c r="G199" s="32"/>
      <c r="H199" s="31" t="str">
        <f>'حضور وانصراف'!G204</f>
        <v>عامل انتاج</v>
      </c>
      <c r="I199" s="33">
        <f>'حضور وانصراف'!AU204</f>
        <v>0</v>
      </c>
      <c r="J199" s="33"/>
      <c r="K199" s="33"/>
      <c r="L199" s="33"/>
      <c r="M199" s="33">
        <f>'حضور وانصراف'!AV204</f>
        <v>0</v>
      </c>
      <c r="N199" s="33">
        <f t="shared" si="20"/>
        <v>0</v>
      </c>
      <c r="O199" s="34">
        <f t="shared" si="21"/>
        <v>0</v>
      </c>
      <c r="P199" s="35">
        <f>'البيان النهائى '!E201</f>
        <v>0</v>
      </c>
      <c r="Q199" s="61">
        <f>'البيان النهائى '!R201</f>
        <v>0</v>
      </c>
      <c r="R199" s="36">
        <f>'البيان النهائى '!U201+'البيان النهائى '!AA201</f>
        <v>0</v>
      </c>
      <c r="S199" s="94">
        <f t="shared" si="22"/>
        <v>0</v>
      </c>
      <c r="T199" s="36">
        <f t="shared" si="23"/>
        <v>0</v>
      </c>
      <c r="U199" s="35"/>
      <c r="V199" s="35"/>
      <c r="W199" s="35"/>
      <c r="X199" s="35"/>
      <c r="Y199" s="36">
        <f t="shared" si="24"/>
        <v>0</v>
      </c>
      <c r="Z199" s="96">
        <f>'البيان النهائى '!Y201</f>
        <v>-28</v>
      </c>
      <c r="AA199" s="38">
        <f>'البيان النهائى '!Z201</f>
        <v>0</v>
      </c>
      <c r="AB199" s="37">
        <f>'البيان النهائى '!X201</f>
        <v>0</v>
      </c>
      <c r="AC199" s="38"/>
      <c r="AD199" s="39">
        <f t="shared" si="25"/>
        <v>0</v>
      </c>
      <c r="AE199" s="38"/>
      <c r="AF199" s="38"/>
      <c r="AG199" s="38">
        <f>'البيان النهائى '!AC201</f>
        <v>0</v>
      </c>
      <c r="AH199" s="38">
        <f>'البيان النهائى '!AB201*2.5</f>
        <v>0</v>
      </c>
      <c r="AI199" s="38"/>
      <c r="AJ199" s="38">
        <f>'البيان النهائى '!AF201</f>
        <v>0</v>
      </c>
      <c r="AK199" s="37">
        <f t="shared" si="26"/>
        <v>0</v>
      </c>
      <c r="AL199" s="40">
        <f t="shared" si="27"/>
        <v>0</v>
      </c>
      <c r="AM199" s="40">
        <f t="shared" si="28"/>
        <v>0</v>
      </c>
      <c r="AN199" s="79">
        <f t="shared" si="29"/>
        <v>0</v>
      </c>
      <c r="AO199" s="47"/>
      <c r="AP199" s="63">
        <f>'حضور وانصراف'!AT204*O199</f>
        <v>0</v>
      </c>
      <c r="AQ199" s="46">
        <f>'حضور وانصراف'!AY204</f>
        <v>0</v>
      </c>
    </row>
    <row r="200" spans="2:43" ht="24" thickBot="1" x14ac:dyDescent="0.25">
      <c r="B200" s="31">
        <f>'البيان النهائى '!A202</f>
        <v>190</v>
      </c>
      <c r="C200" s="31">
        <f>'البيان النهائى '!B202</f>
        <v>0</v>
      </c>
      <c r="D200" s="31">
        <f>'حضور وانصراف'!F205</f>
        <v>0</v>
      </c>
      <c r="E200" s="31" t="s">
        <v>86</v>
      </c>
      <c r="F200" s="31"/>
      <c r="G200" s="32"/>
      <c r="H200" s="31" t="str">
        <f>'حضور وانصراف'!G205</f>
        <v>عامل انتاج</v>
      </c>
      <c r="I200" s="33">
        <f>'حضور وانصراف'!AU205</f>
        <v>0</v>
      </c>
      <c r="J200" s="33"/>
      <c r="K200" s="33"/>
      <c r="L200" s="33"/>
      <c r="M200" s="33">
        <f>'حضور وانصراف'!AV205</f>
        <v>0</v>
      </c>
      <c r="N200" s="33">
        <f t="shared" si="20"/>
        <v>0</v>
      </c>
      <c r="O200" s="34">
        <f t="shared" si="21"/>
        <v>0</v>
      </c>
      <c r="P200" s="35">
        <f>'البيان النهائى '!E202</f>
        <v>0</v>
      </c>
      <c r="Q200" s="61">
        <f>'البيان النهائى '!R202</f>
        <v>0</v>
      </c>
      <c r="R200" s="36">
        <f>'البيان النهائى '!U202+'البيان النهائى '!AA202</f>
        <v>0</v>
      </c>
      <c r="S200" s="94">
        <f t="shared" si="22"/>
        <v>0</v>
      </c>
      <c r="T200" s="36">
        <f t="shared" si="23"/>
        <v>0</v>
      </c>
      <c r="U200" s="35"/>
      <c r="V200" s="35"/>
      <c r="W200" s="35"/>
      <c r="X200" s="35"/>
      <c r="Y200" s="36">
        <f t="shared" si="24"/>
        <v>0</v>
      </c>
      <c r="Z200" s="96">
        <f>'البيان النهائى '!Y202</f>
        <v>-28</v>
      </c>
      <c r="AA200" s="38">
        <f>'البيان النهائى '!Z202</f>
        <v>0</v>
      </c>
      <c r="AB200" s="37">
        <f>'البيان النهائى '!X202</f>
        <v>0</v>
      </c>
      <c r="AC200" s="38"/>
      <c r="AD200" s="39">
        <f t="shared" si="25"/>
        <v>0</v>
      </c>
      <c r="AE200" s="38"/>
      <c r="AF200" s="38"/>
      <c r="AG200" s="38">
        <f>'البيان النهائى '!AC202</f>
        <v>0</v>
      </c>
      <c r="AH200" s="38">
        <f>'البيان النهائى '!AB202*2.5</f>
        <v>0</v>
      </c>
      <c r="AI200" s="38"/>
      <c r="AJ200" s="38">
        <f>'البيان النهائى '!AF202</f>
        <v>0</v>
      </c>
      <c r="AK200" s="37">
        <f t="shared" si="26"/>
        <v>0</v>
      </c>
      <c r="AL200" s="40">
        <f t="shared" si="27"/>
        <v>0</v>
      </c>
      <c r="AM200" s="40">
        <f t="shared" si="28"/>
        <v>0</v>
      </c>
      <c r="AN200" s="79">
        <f t="shared" si="29"/>
        <v>0</v>
      </c>
      <c r="AO200" s="47"/>
      <c r="AP200" s="63">
        <f>'حضور وانصراف'!AT205*O200</f>
        <v>0</v>
      </c>
      <c r="AQ200" s="46">
        <f>'حضور وانصراف'!AY205</f>
        <v>0</v>
      </c>
    </row>
    <row r="201" spans="2:43" ht="24" thickBot="1" x14ac:dyDescent="0.25">
      <c r="B201" s="31">
        <f>'البيان النهائى '!A203</f>
        <v>191</v>
      </c>
      <c r="C201" s="31">
        <f>'البيان النهائى '!B203</f>
        <v>0</v>
      </c>
      <c r="D201" s="31">
        <f>'حضور وانصراف'!F206</f>
        <v>0</v>
      </c>
      <c r="E201" s="31" t="s">
        <v>86</v>
      </c>
      <c r="F201" s="31"/>
      <c r="G201" s="32"/>
      <c r="H201" s="31" t="str">
        <f>'حضور وانصراف'!G206</f>
        <v>عامل انتاج</v>
      </c>
      <c r="I201" s="33">
        <f>'حضور وانصراف'!AU206</f>
        <v>0</v>
      </c>
      <c r="J201" s="33"/>
      <c r="K201" s="33"/>
      <c r="L201" s="33"/>
      <c r="M201" s="33">
        <f>'حضور وانصراف'!AV206</f>
        <v>0</v>
      </c>
      <c r="N201" s="33">
        <f t="shared" si="20"/>
        <v>0</v>
      </c>
      <c r="O201" s="34">
        <f t="shared" si="21"/>
        <v>0</v>
      </c>
      <c r="P201" s="35">
        <f>'البيان النهائى '!E203</f>
        <v>0</v>
      </c>
      <c r="Q201" s="61">
        <f>'البيان النهائى '!R203</f>
        <v>0</v>
      </c>
      <c r="R201" s="36">
        <f>'البيان النهائى '!U203+'البيان النهائى '!AA203</f>
        <v>0</v>
      </c>
      <c r="S201" s="94">
        <f t="shared" si="22"/>
        <v>0</v>
      </c>
      <c r="T201" s="36">
        <f t="shared" si="23"/>
        <v>0</v>
      </c>
      <c r="U201" s="35"/>
      <c r="V201" s="35"/>
      <c r="W201" s="35"/>
      <c r="X201" s="35"/>
      <c r="Y201" s="36">
        <f t="shared" si="24"/>
        <v>0</v>
      </c>
      <c r="Z201" s="96">
        <f>'البيان النهائى '!Y203</f>
        <v>-28</v>
      </c>
      <c r="AA201" s="38">
        <f>'البيان النهائى '!Z203</f>
        <v>0</v>
      </c>
      <c r="AB201" s="37">
        <f>'البيان النهائى '!X203</f>
        <v>0</v>
      </c>
      <c r="AC201" s="38"/>
      <c r="AD201" s="39">
        <f t="shared" si="25"/>
        <v>0</v>
      </c>
      <c r="AE201" s="38"/>
      <c r="AF201" s="38"/>
      <c r="AG201" s="38">
        <f>'البيان النهائى '!AC203</f>
        <v>0</v>
      </c>
      <c r="AH201" s="38">
        <f>'البيان النهائى '!AB203*2.5</f>
        <v>0</v>
      </c>
      <c r="AI201" s="38"/>
      <c r="AJ201" s="38">
        <f>'البيان النهائى '!AF203</f>
        <v>0</v>
      </c>
      <c r="AK201" s="37">
        <f t="shared" si="26"/>
        <v>0</v>
      </c>
      <c r="AL201" s="40">
        <f t="shared" si="27"/>
        <v>0</v>
      </c>
      <c r="AM201" s="40">
        <f t="shared" si="28"/>
        <v>0</v>
      </c>
      <c r="AN201" s="79">
        <f t="shared" si="29"/>
        <v>0</v>
      </c>
      <c r="AO201" s="47"/>
      <c r="AP201" s="63">
        <f>'حضور وانصراف'!AT206*O201</f>
        <v>0</v>
      </c>
      <c r="AQ201" s="46">
        <f>'حضور وانصراف'!AY206</f>
        <v>0</v>
      </c>
    </row>
    <row r="202" spans="2:43" ht="24" thickBot="1" x14ac:dyDescent="0.25">
      <c r="B202" s="31">
        <f>'البيان النهائى '!A204</f>
        <v>192</v>
      </c>
      <c r="C202" s="31">
        <f>'البيان النهائى '!B204</f>
        <v>0</v>
      </c>
      <c r="D202" s="31">
        <f>'حضور وانصراف'!F207</f>
        <v>0</v>
      </c>
      <c r="E202" s="31" t="s">
        <v>86</v>
      </c>
      <c r="F202" s="31"/>
      <c r="G202" s="32"/>
      <c r="H202" s="31" t="str">
        <f>'حضور وانصراف'!G207</f>
        <v>عامل انتاج</v>
      </c>
      <c r="I202" s="33">
        <f>'حضور وانصراف'!AU207</f>
        <v>0</v>
      </c>
      <c r="J202" s="33"/>
      <c r="K202" s="33"/>
      <c r="L202" s="33"/>
      <c r="M202" s="33">
        <f>'حضور وانصراف'!AV207</f>
        <v>0</v>
      </c>
      <c r="N202" s="33">
        <f t="shared" si="20"/>
        <v>0</v>
      </c>
      <c r="O202" s="34">
        <f t="shared" si="21"/>
        <v>0</v>
      </c>
      <c r="P202" s="35">
        <f>'البيان النهائى '!E204</f>
        <v>0</v>
      </c>
      <c r="Q202" s="61">
        <f>'البيان النهائى '!R204</f>
        <v>0</v>
      </c>
      <c r="R202" s="36">
        <f>'البيان النهائى '!U204+'البيان النهائى '!AA204</f>
        <v>0</v>
      </c>
      <c r="S202" s="94">
        <f t="shared" si="22"/>
        <v>0</v>
      </c>
      <c r="T202" s="36">
        <f t="shared" si="23"/>
        <v>0</v>
      </c>
      <c r="U202" s="35"/>
      <c r="V202" s="35"/>
      <c r="W202" s="35"/>
      <c r="X202" s="35"/>
      <c r="Y202" s="36">
        <f t="shared" si="24"/>
        <v>0</v>
      </c>
      <c r="Z202" s="96">
        <f>'البيان النهائى '!Y204</f>
        <v>-28</v>
      </c>
      <c r="AA202" s="38">
        <f>'البيان النهائى '!Z204</f>
        <v>0</v>
      </c>
      <c r="AB202" s="37">
        <f>'البيان النهائى '!X204</f>
        <v>0</v>
      </c>
      <c r="AC202" s="38"/>
      <c r="AD202" s="39">
        <f t="shared" si="25"/>
        <v>0</v>
      </c>
      <c r="AE202" s="38"/>
      <c r="AF202" s="38"/>
      <c r="AG202" s="38">
        <f>'البيان النهائى '!AC204</f>
        <v>0</v>
      </c>
      <c r="AH202" s="38">
        <f>'البيان النهائى '!AB204*2.5</f>
        <v>0</v>
      </c>
      <c r="AI202" s="38"/>
      <c r="AJ202" s="38">
        <f>'البيان النهائى '!AF204</f>
        <v>0</v>
      </c>
      <c r="AK202" s="37">
        <f t="shared" si="26"/>
        <v>0</v>
      </c>
      <c r="AL202" s="40">
        <f t="shared" si="27"/>
        <v>0</v>
      </c>
      <c r="AM202" s="40">
        <f t="shared" si="28"/>
        <v>0</v>
      </c>
      <c r="AN202" s="79">
        <f t="shared" si="29"/>
        <v>0</v>
      </c>
      <c r="AO202" s="47"/>
      <c r="AP202" s="63">
        <f>'حضور وانصراف'!AT207*O202</f>
        <v>0</v>
      </c>
      <c r="AQ202" s="46">
        <f>'حضور وانصراف'!AY207</f>
        <v>0</v>
      </c>
    </row>
    <row r="203" spans="2:43" s="30" customFormat="1" ht="24" thickBot="1" x14ac:dyDescent="0.25">
      <c r="B203" s="31">
        <f>'البيان النهائى '!A205</f>
        <v>193</v>
      </c>
      <c r="C203" s="31">
        <f>'البيان النهائى '!B205</f>
        <v>0</v>
      </c>
      <c r="D203" s="31">
        <f>'حضور وانصراف'!F208</f>
        <v>0</v>
      </c>
      <c r="E203" s="31" t="s">
        <v>86</v>
      </c>
      <c r="F203" s="31"/>
      <c r="G203" s="32"/>
      <c r="H203" s="31" t="str">
        <f>'حضور وانصراف'!G208</f>
        <v>عامل انتاج</v>
      </c>
      <c r="I203" s="33">
        <f>'حضور وانصراف'!AU208</f>
        <v>0</v>
      </c>
      <c r="J203" s="33"/>
      <c r="K203" s="33"/>
      <c r="L203" s="33"/>
      <c r="M203" s="33">
        <f>'حضور وانصراف'!AV208</f>
        <v>0</v>
      </c>
      <c r="N203" s="33">
        <f t="shared" si="20"/>
        <v>0</v>
      </c>
      <c r="O203" s="34">
        <f t="shared" si="21"/>
        <v>0</v>
      </c>
      <c r="P203" s="35">
        <f>'البيان النهائى '!E205</f>
        <v>0</v>
      </c>
      <c r="Q203" s="61">
        <f>'البيان النهائى '!R205</f>
        <v>0</v>
      </c>
      <c r="R203" s="36">
        <f>'البيان النهائى '!U205+'البيان النهائى '!AA205</f>
        <v>0</v>
      </c>
      <c r="S203" s="94">
        <f t="shared" si="22"/>
        <v>0</v>
      </c>
      <c r="T203" s="36">
        <f t="shared" si="23"/>
        <v>0</v>
      </c>
      <c r="U203" s="35"/>
      <c r="V203" s="35"/>
      <c r="W203" s="35"/>
      <c r="X203" s="35"/>
      <c r="Y203" s="36">
        <f t="shared" si="24"/>
        <v>0</v>
      </c>
      <c r="Z203" s="96">
        <f>'البيان النهائى '!Y205</f>
        <v>-28</v>
      </c>
      <c r="AA203" s="38">
        <f>'البيان النهائى '!Z205</f>
        <v>0</v>
      </c>
      <c r="AB203" s="37">
        <f>'البيان النهائى '!X205</f>
        <v>0</v>
      </c>
      <c r="AC203" s="38"/>
      <c r="AD203" s="39">
        <f t="shared" si="25"/>
        <v>0</v>
      </c>
      <c r="AE203" s="38"/>
      <c r="AF203" s="38"/>
      <c r="AG203" s="38">
        <f>'البيان النهائى '!AC205</f>
        <v>0</v>
      </c>
      <c r="AH203" s="38">
        <f>'البيان النهائى '!AB205*2.5</f>
        <v>0</v>
      </c>
      <c r="AI203" s="38"/>
      <c r="AJ203" s="38">
        <f>'البيان النهائى '!AF205</f>
        <v>0</v>
      </c>
      <c r="AK203" s="37">
        <f t="shared" si="26"/>
        <v>0</v>
      </c>
      <c r="AL203" s="40">
        <f t="shared" si="27"/>
        <v>0</v>
      </c>
      <c r="AM203" s="40">
        <f t="shared" si="28"/>
        <v>0</v>
      </c>
      <c r="AN203" s="79">
        <f t="shared" si="29"/>
        <v>0</v>
      </c>
      <c r="AO203" s="47"/>
      <c r="AP203" s="63">
        <f>'حضور وانصراف'!AT208*O203</f>
        <v>0</v>
      </c>
      <c r="AQ203" s="46">
        <f>'حضور وانصراف'!AY208</f>
        <v>0</v>
      </c>
    </row>
    <row r="204" spans="2:43" s="30" customFormat="1" ht="24" thickBot="1" x14ac:dyDescent="0.25">
      <c r="B204" s="31">
        <f>'البيان النهائى '!A206</f>
        <v>194</v>
      </c>
      <c r="C204" s="31">
        <f>'البيان النهائى '!B206</f>
        <v>0</v>
      </c>
      <c r="D204" s="31">
        <f>'حضور وانصراف'!F209</f>
        <v>0</v>
      </c>
      <c r="E204" s="31" t="s">
        <v>86</v>
      </c>
      <c r="F204" s="31"/>
      <c r="G204" s="32"/>
      <c r="H204" s="31" t="str">
        <f>'حضور وانصراف'!G209</f>
        <v>عامل انتاج</v>
      </c>
      <c r="I204" s="33">
        <f>'حضور وانصراف'!AU209</f>
        <v>0</v>
      </c>
      <c r="J204" s="33"/>
      <c r="K204" s="33"/>
      <c r="L204" s="33"/>
      <c r="M204" s="33">
        <f>'حضور وانصراف'!AV209</f>
        <v>0</v>
      </c>
      <c r="N204" s="33">
        <f t="shared" ref="N204:N246" si="30">M204+I204</f>
        <v>0</v>
      </c>
      <c r="O204" s="34">
        <f t="shared" ref="O204:O246" si="31">N204/30</f>
        <v>0</v>
      </c>
      <c r="P204" s="35">
        <f>'البيان النهائى '!E206</f>
        <v>0</v>
      </c>
      <c r="Q204" s="61">
        <f>'البيان النهائى '!R206</f>
        <v>0</v>
      </c>
      <c r="R204" s="36">
        <f>'البيان النهائى '!U206+'البيان النهائى '!AA206</f>
        <v>0</v>
      </c>
      <c r="S204" s="94">
        <f t="shared" ref="S204:S246" si="32">P204+Q204+R204</f>
        <v>0</v>
      </c>
      <c r="T204" s="36">
        <f t="shared" ref="T204:T267" si="33">+R204*O204+Q204*O204+P204*O204</f>
        <v>0</v>
      </c>
      <c r="U204" s="35"/>
      <c r="V204" s="35"/>
      <c r="W204" s="35"/>
      <c r="X204" s="35"/>
      <c r="Y204" s="36">
        <f t="shared" ref="Y204:Y246" si="34">X204+W204+V204*O204+U204*O204</f>
        <v>0</v>
      </c>
      <c r="Z204" s="96">
        <f>'البيان النهائى '!Y206</f>
        <v>-28</v>
      </c>
      <c r="AA204" s="38">
        <f>'البيان النهائى '!Z206</f>
        <v>0</v>
      </c>
      <c r="AB204" s="37">
        <f>'البيان النهائى '!X206</f>
        <v>0</v>
      </c>
      <c r="AC204" s="38"/>
      <c r="AD204" s="39">
        <f t="shared" ref="AD204:AD246" si="35">AC204*O204+AB204*O204+AA204*O204</f>
        <v>0</v>
      </c>
      <c r="AE204" s="38"/>
      <c r="AF204" s="38"/>
      <c r="AG204" s="38">
        <f>'البيان النهائى '!AC206</f>
        <v>0</v>
      </c>
      <c r="AH204" s="38">
        <f>'البيان النهائى '!AB206*2.5</f>
        <v>0</v>
      </c>
      <c r="AI204" s="38"/>
      <c r="AJ204" s="38">
        <f>'البيان النهائى '!AF206</f>
        <v>0</v>
      </c>
      <c r="AK204" s="37">
        <f t="shared" ref="AK204:AK246" si="36">AJ204+AI204+AH204+AG204+AF204+AE204</f>
        <v>0</v>
      </c>
      <c r="AL204" s="40">
        <f t="shared" ref="AL204:AL246" si="37">Y204+T204</f>
        <v>0</v>
      </c>
      <c r="AM204" s="40">
        <f t="shared" ref="AM204:AM246" si="38">AK204+AD204</f>
        <v>0</v>
      </c>
      <c r="AN204" s="79">
        <f t="shared" ref="AN204:AN246" si="39">AL204-AM204+AP204</f>
        <v>0</v>
      </c>
      <c r="AO204" s="47"/>
      <c r="AP204" s="63">
        <f>'حضور وانصراف'!AT209*O204</f>
        <v>0</v>
      </c>
      <c r="AQ204" s="46">
        <f>'حضور وانصراف'!AY209</f>
        <v>0</v>
      </c>
    </row>
    <row r="205" spans="2:43" s="30" customFormat="1" ht="24" thickBot="1" x14ac:dyDescent="0.25">
      <c r="B205" s="31">
        <f>'البيان النهائى '!A207</f>
        <v>195</v>
      </c>
      <c r="C205" s="31">
        <f>'البيان النهائى '!B207</f>
        <v>0</v>
      </c>
      <c r="D205" s="31">
        <f>'حضور وانصراف'!F210</f>
        <v>0</v>
      </c>
      <c r="E205" s="31" t="s">
        <v>86</v>
      </c>
      <c r="F205" s="31"/>
      <c r="G205" s="32"/>
      <c r="H205" s="31" t="str">
        <f>'حضور وانصراف'!G210</f>
        <v>عامل انتاج</v>
      </c>
      <c r="I205" s="33">
        <f>'حضور وانصراف'!AU210</f>
        <v>0</v>
      </c>
      <c r="J205" s="33"/>
      <c r="K205" s="33"/>
      <c r="L205" s="33"/>
      <c r="M205" s="33">
        <f>'حضور وانصراف'!AV210</f>
        <v>0</v>
      </c>
      <c r="N205" s="33">
        <f t="shared" si="30"/>
        <v>0</v>
      </c>
      <c r="O205" s="34">
        <f t="shared" si="31"/>
        <v>0</v>
      </c>
      <c r="P205" s="35">
        <f>'البيان النهائى '!E207</f>
        <v>0</v>
      </c>
      <c r="Q205" s="61">
        <f>'البيان النهائى '!R207</f>
        <v>0</v>
      </c>
      <c r="R205" s="36">
        <f>'البيان النهائى '!U207+'البيان النهائى '!AA207</f>
        <v>0</v>
      </c>
      <c r="S205" s="94">
        <f t="shared" si="32"/>
        <v>0</v>
      </c>
      <c r="T205" s="36">
        <f t="shared" si="33"/>
        <v>0</v>
      </c>
      <c r="U205" s="35"/>
      <c r="V205" s="35"/>
      <c r="W205" s="35"/>
      <c r="X205" s="35"/>
      <c r="Y205" s="36">
        <f t="shared" si="34"/>
        <v>0</v>
      </c>
      <c r="Z205" s="96">
        <f>'البيان النهائى '!Y207</f>
        <v>-28</v>
      </c>
      <c r="AA205" s="38">
        <f>'البيان النهائى '!Z207</f>
        <v>0</v>
      </c>
      <c r="AB205" s="37">
        <f>'البيان النهائى '!X207</f>
        <v>0</v>
      </c>
      <c r="AC205" s="38"/>
      <c r="AD205" s="39">
        <f t="shared" si="35"/>
        <v>0</v>
      </c>
      <c r="AE205" s="38"/>
      <c r="AF205" s="38"/>
      <c r="AG205" s="38">
        <f>'البيان النهائى '!AC207</f>
        <v>0</v>
      </c>
      <c r="AH205" s="38">
        <f>'البيان النهائى '!AB207*2.5</f>
        <v>0</v>
      </c>
      <c r="AI205" s="38"/>
      <c r="AJ205" s="38">
        <f>'البيان النهائى '!AF207</f>
        <v>0</v>
      </c>
      <c r="AK205" s="37">
        <f t="shared" si="36"/>
        <v>0</v>
      </c>
      <c r="AL205" s="40">
        <f t="shared" si="37"/>
        <v>0</v>
      </c>
      <c r="AM205" s="40">
        <f t="shared" si="38"/>
        <v>0</v>
      </c>
      <c r="AN205" s="79">
        <f t="shared" si="39"/>
        <v>0</v>
      </c>
      <c r="AO205" s="47"/>
      <c r="AP205" s="63">
        <f>'حضور وانصراف'!AT210*O205</f>
        <v>0</v>
      </c>
      <c r="AQ205" s="46">
        <f>'حضور وانصراف'!AY210</f>
        <v>0</v>
      </c>
    </row>
    <row r="206" spans="2:43" s="30" customFormat="1" ht="24" thickBot="1" x14ac:dyDescent="0.25">
      <c r="B206" s="31">
        <f>'البيان النهائى '!A208</f>
        <v>196</v>
      </c>
      <c r="C206" s="31">
        <f>'البيان النهائى '!B208</f>
        <v>0</v>
      </c>
      <c r="D206" s="31">
        <f>'حضور وانصراف'!F211</f>
        <v>0</v>
      </c>
      <c r="E206" s="31" t="s">
        <v>86</v>
      </c>
      <c r="F206" s="31"/>
      <c r="G206" s="32"/>
      <c r="H206" s="31" t="str">
        <f>'حضور وانصراف'!G211</f>
        <v>عامل انتاج</v>
      </c>
      <c r="I206" s="33">
        <f>'حضور وانصراف'!AU211</f>
        <v>0</v>
      </c>
      <c r="J206" s="33"/>
      <c r="K206" s="33"/>
      <c r="L206" s="33"/>
      <c r="M206" s="33">
        <f>'حضور وانصراف'!AV211</f>
        <v>0</v>
      </c>
      <c r="N206" s="33">
        <f t="shared" si="30"/>
        <v>0</v>
      </c>
      <c r="O206" s="34">
        <f t="shared" si="31"/>
        <v>0</v>
      </c>
      <c r="P206" s="35">
        <f>'البيان النهائى '!E208</f>
        <v>0</v>
      </c>
      <c r="Q206" s="61">
        <f>'البيان النهائى '!R208</f>
        <v>0</v>
      </c>
      <c r="R206" s="36">
        <f>'البيان النهائى '!U208+'البيان النهائى '!AA208</f>
        <v>0</v>
      </c>
      <c r="S206" s="94">
        <f t="shared" si="32"/>
        <v>0</v>
      </c>
      <c r="T206" s="36">
        <f t="shared" si="33"/>
        <v>0</v>
      </c>
      <c r="U206" s="35"/>
      <c r="V206" s="35"/>
      <c r="W206" s="35"/>
      <c r="X206" s="35"/>
      <c r="Y206" s="36">
        <f t="shared" si="34"/>
        <v>0</v>
      </c>
      <c r="Z206" s="96">
        <f>'البيان النهائى '!Y208</f>
        <v>-28</v>
      </c>
      <c r="AA206" s="38">
        <f>'البيان النهائى '!Z208</f>
        <v>0</v>
      </c>
      <c r="AB206" s="37">
        <f>'البيان النهائى '!X208</f>
        <v>0</v>
      </c>
      <c r="AC206" s="38"/>
      <c r="AD206" s="39">
        <f t="shared" si="35"/>
        <v>0</v>
      </c>
      <c r="AE206" s="38"/>
      <c r="AF206" s="38"/>
      <c r="AG206" s="38">
        <f>'البيان النهائى '!AC208</f>
        <v>0</v>
      </c>
      <c r="AH206" s="38">
        <f>'البيان النهائى '!AB208*2.5</f>
        <v>0</v>
      </c>
      <c r="AI206" s="38"/>
      <c r="AJ206" s="38">
        <f>'البيان النهائى '!AF208</f>
        <v>0</v>
      </c>
      <c r="AK206" s="37">
        <f t="shared" si="36"/>
        <v>0</v>
      </c>
      <c r="AL206" s="40">
        <f t="shared" si="37"/>
        <v>0</v>
      </c>
      <c r="AM206" s="40">
        <f t="shared" si="38"/>
        <v>0</v>
      </c>
      <c r="AN206" s="79">
        <f t="shared" si="39"/>
        <v>0</v>
      </c>
      <c r="AO206" s="47"/>
      <c r="AP206" s="63">
        <f>'حضور وانصراف'!AT211*O206</f>
        <v>0</v>
      </c>
      <c r="AQ206" s="46">
        <f>'حضور وانصراف'!AY211</f>
        <v>0</v>
      </c>
    </row>
    <row r="207" spans="2:43" s="30" customFormat="1" ht="24" thickBot="1" x14ac:dyDescent="0.25">
      <c r="B207" s="31">
        <f>'البيان النهائى '!A209</f>
        <v>197</v>
      </c>
      <c r="C207" s="31">
        <f>'البيان النهائى '!B209</f>
        <v>0</v>
      </c>
      <c r="D207" s="31">
        <f>'حضور وانصراف'!F212</f>
        <v>0</v>
      </c>
      <c r="E207" s="31" t="s">
        <v>86</v>
      </c>
      <c r="F207" s="31"/>
      <c r="G207" s="32"/>
      <c r="H207" s="31" t="str">
        <f>'حضور وانصراف'!G212</f>
        <v>عامل انتاج</v>
      </c>
      <c r="I207" s="33">
        <f>'حضور وانصراف'!AU212</f>
        <v>0</v>
      </c>
      <c r="J207" s="33"/>
      <c r="K207" s="33"/>
      <c r="L207" s="33"/>
      <c r="M207" s="33">
        <f>'حضور وانصراف'!AV212</f>
        <v>0</v>
      </c>
      <c r="N207" s="33">
        <f t="shared" si="30"/>
        <v>0</v>
      </c>
      <c r="O207" s="34">
        <f t="shared" si="31"/>
        <v>0</v>
      </c>
      <c r="P207" s="35">
        <f>'البيان النهائى '!E209</f>
        <v>0</v>
      </c>
      <c r="Q207" s="61">
        <f>'البيان النهائى '!R209</f>
        <v>0</v>
      </c>
      <c r="R207" s="36">
        <f>'البيان النهائى '!U209+'البيان النهائى '!AA209</f>
        <v>0</v>
      </c>
      <c r="S207" s="94">
        <f t="shared" si="32"/>
        <v>0</v>
      </c>
      <c r="T207" s="36">
        <f t="shared" si="33"/>
        <v>0</v>
      </c>
      <c r="U207" s="35"/>
      <c r="V207" s="35"/>
      <c r="W207" s="35"/>
      <c r="X207" s="35"/>
      <c r="Y207" s="36">
        <f t="shared" si="34"/>
        <v>0</v>
      </c>
      <c r="Z207" s="96">
        <f>'البيان النهائى '!Y209</f>
        <v>-28</v>
      </c>
      <c r="AA207" s="38">
        <f>'البيان النهائى '!Z209</f>
        <v>0</v>
      </c>
      <c r="AB207" s="37">
        <f>'البيان النهائى '!X209</f>
        <v>0</v>
      </c>
      <c r="AC207" s="38"/>
      <c r="AD207" s="39">
        <f t="shared" si="35"/>
        <v>0</v>
      </c>
      <c r="AE207" s="38"/>
      <c r="AF207" s="38"/>
      <c r="AG207" s="38">
        <f>'البيان النهائى '!AC209</f>
        <v>0</v>
      </c>
      <c r="AH207" s="38">
        <f>'البيان النهائى '!AB209*2.5</f>
        <v>0</v>
      </c>
      <c r="AI207" s="38"/>
      <c r="AJ207" s="38">
        <f>'البيان النهائى '!AF209</f>
        <v>0</v>
      </c>
      <c r="AK207" s="37">
        <f t="shared" si="36"/>
        <v>0</v>
      </c>
      <c r="AL207" s="40">
        <f t="shared" si="37"/>
        <v>0</v>
      </c>
      <c r="AM207" s="40">
        <f t="shared" si="38"/>
        <v>0</v>
      </c>
      <c r="AN207" s="79">
        <f t="shared" si="39"/>
        <v>0</v>
      </c>
      <c r="AO207" s="47"/>
      <c r="AP207" s="63">
        <f>'حضور وانصراف'!AT212*O207</f>
        <v>0</v>
      </c>
      <c r="AQ207" s="46">
        <f>'حضور وانصراف'!AY212</f>
        <v>0</v>
      </c>
    </row>
    <row r="208" spans="2:43" s="30" customFormat="1" ht="24" thickBot="1" x14ac:dyDescent="0.25">
      <c r="B208" s="31">
        <f>'البيان النهائى '!A210</f>
        <v>198</v>
      </c>
      <c r="C208" s="31">
        <f>'البيان النهائى '!B210</f>
        <v>0</v>
      </c>
      <c r="D208" s="31">
        <f>'حضور وانصراف'!F213</f>
        <v>0</v>
      </c>
      <c r="E208" s="31" t="s">
        <v>86</v>
      </c>
      <c r="F208" s="31"/>
      <c r="G208" s="32"/>
      <c r="H208" s="31" t="str">
        <f>'حضور وانصراف'!G213</f>
        <v>عامل انتاج</v>
      </c>
      <c r="I208" s="33">
        <f>'حضور وانصراف'!AU213</f>
        <v>0</v>
      </c>
      <c r="J208" s="33"/>
      <c r="K208" s="33"/>
      <c r="L208" s="33"/>
      <c r="M208" s="33">
        <f>'حضور وانصراف'!AV213</f>
        <v>0</v>
      </c>
      <c r="N208" s="33">
        <f t="shared" si="30"/>
        <v>0</v>
      </c>
      <c r="O208" s="34">
        <f t="shared" si="31"/>
        <v>0</v>
      </c>
      <c r="P208" s="35">
        <f>'البيان النهائى '!E210</f>
        <v>0</v>
      </c>
      <c r="Q208" s="61">
        <f>'البيان النهائى '!R210</f>
        <v>0</v>
      </c>
      <c r="R208" s="36">
        <f>'البيان النهائى '!U210+'البيان النهائى '!AA210</f>
        <v>0</v>
      </c>
      <c r="S208" s="94">
        <f t="shared" si="32"/>
        <v>0</v>
      </c>
      <c r="T208" s="36">
        <f t="shared" si="33"/>
        <v>0</v>
      </c>
      <c r="U208" s="35"/>
      <c r="V208" s="35"/>
      <c r="W208" s="35"/>
      <c r="X208" s="35"/>
      <c r="Y208" s="36">
        <f t="shared" si="34"/>
        <v>0</v>
      </c>
      <c r="Z208" s="96">
        <f>'البيان النهائى '!Y210</f>
        <v>-28</v>
      </c>
      <c r="AA208" s="38">
        <f>'البيان النهائى '!Z210</f>
        <v>0</v>
      </c>
      <c r="AB208" s="37">
        <f>'البيان النهائى '!X210</f>
        <v>0</v>
      </c>
      <c r="AC208" s="38"/>
      <c r="AD208" s="39">
        <f t="shared" si="35"/>
        <v>0</v>
      </c>
      <c r="AE208" s="38"/>
      <c r="AF208" s="38"/>
      <c r="AG208" s="38">
        <f>'البيان النهائى '!AC210</f>
        <v>0</v>
      </c>
      <c r="AH208" s="38">
        <f>'البيان النهائى '!AB210*2.5</f>
        <v>0</v>
      </c>
      <c r="AI208" s="38"/>
      <c r="AJ208" s="38">
        <f>'البيان النهائى '!AF210</f>
        <v>0</v>
      </c>
      <c r="AK208" s="37">
        <f t="shared" si="36"/>
        <v>0</v>
      </c>
      <c r="AL208" s="40">
        <f t="shared" si="37"/>
        <v>0</v>
      </c>
      <c r="AM208" s="40">
        <f t="shared" si="38"/>
        <v>0</v>
      </c>
      <c r="AN208" s="79">
        <f t="shared" si="39"/>
        <v>0</v>
      </c>
      <c r="AO208" s="47"/>
      <c r="AP208" s="63">
        <f>'حضور وانصراف'!AT213*O208</f>
        <v>0</v>
      </c>
      <c r="AQ208" s="46">
        <f>'حضور وانصراف'!AY213</f>
        <v>0</v>
      </c>
    </row>
    <row r="209" spans="2:43" s="30" customFormat="1" ht="24" thickBot="1" x14ac:dyDescent="0.25">
      <c r="B209" s="31">
        <f>'البيان النهائى '!A211</f>
        <v>199</v>
      </c>
      <c r="C209" s="31">
        <f>'البيان النهائى '!B211</f>
        <v>0</v>
      </c>
      <c r="D209" s="31">
        <f>'حضور وانصراف'!F214</f>
        <v>0</v>
      </c>
      <c r="E209" s="31" t="s">
        <v>86</v>
      </c>
      <c r="F209" s="31"/>
      <c r="G209" s="32"/>
      <c r="H209" s="31" t="str">
        <f>'حضور وانصراف'!G214</f>
        <v>عامل انتاج</v>
      </c>
      <c r="I209" s="33">
        <f>'حضور وانصراف'!AU214</f>
        <v>0</v>
      </c>
      <c r="J209" s="33"/>
      <c r="K209" s="33"/>
      <c r="L209" s="33"/>
      <c r="M209" s="33">
        <f>'حضور وانصراف'!AV214</f>
        <v>0</v>
      </c>
      <c r="N209" s="33">
        <f t="shared" si="30"/>
        <v>0</v>
      </c>
      <c r="O209" s="34">
        <f t="shared" si="31"/>
        <v>0</v>
      </c>
      <c r="P209" s="35">
        <f>'البيان النهائى '!E211</f>
        <v>0</v>
      </c>
      <c r="Q209" s="61">
        <f>'البيان النهائى '!R211</f>
        <v>0</v>
      </c>
      <c r="R209" s="36">
        <f>'البيان النهائى '!U211+'البيان النهائى '!AA211</f>
        <v>0</v>
      </c>
      <c r="S209" s="94">
        <f t="shared" si="32"/>
        <v>0</v>
      </c>
      <c r="T209" s="36">
        <f t="shared" si="33"/>
        <v>0</v>
      </c>
      <c r="U209" s="35"/>
      <c r="V209" s="35"/>
      <c r="W209" s="35"/>
      <c r="X209" s="35"/>
      <c r="Y209" s="36">
        <f t="shared" si="34"/>
        <v>0</v>
      </c>
      <c r="Z209" s="96">
        <f>'البيان النهائى '!Y211</f>
        <v>-28</v>
      </c>
      <c r="AA209" s="38">
        <f>'البيان النهائى '!Z211</f>
        <v>0</v>
      </c>
      <c r="AB209" s="37">
        <f>'البيان النهائى '!X211</f>
        <v>0</v>
      </c>
      <c r="AC209" s="38"/>
      <c r="AD209" s="39">
        <f t="shared" si="35"/>
        <v>0</v>
      </c>
      <c r="AE209" s="38"/>
      <c r="AF209" s="38"/>
      <c r="AG209" s="38">
        <f>'البيان النهائى '!AC211</f>
        <v>0</v>
      </c>
      <c r="AH209" s="38">
        <f>'البيان النهائى '!AB211*2.5</f>
        <v>0</v>
      </c>
      <c r="AI209" s="38"/>
      <c r="AJ209" s="38">
        <f>'البيان النهائى '!AF211</f>
        <v>0</v>
      </c>
      <c r="AK209" s="37">
        <f t="shared" si="36"/>
        <v>0</v>
      </c>
      <c r="AL209" s="40">
        <f t="shared" si="37"/>
        <v>0</v>
      </c>
      <c r="AM209" s="40">
        <f t="shared" si="38"/>
        <v>0</v>
      </c>
      <c r="AN209" s="79">
        <f t="shared" si="39"/>
        <v>0</v>
      </c>
      <c r="AO209" s="47"/>
      <c r="AP209" s="63">
        <f>'حضور وانصراف'!AT214*O209</f>
        <v>0</v>
      </c>
      <c r="AQ209" s="46">
        <f>'حضور وانصراف'!AY214</f>
        <v>0</v>
      </c>
    </row>
    <row r="210" spans="2:43" s="30" customFormat="1" ht="24" thickBot="1" x14ac:dyDescent="0.25">
      <c r="B210" s="31">
        <f>'البيان النهائى '!A212</f>
        <v>200</v>
      </c>
      <c r="C210" s="31">
        <f>'البيان النهائى '!B212</f>
        <v>0</v>
      </c>
      <c r="D210" s="31">
        <f>'حضور وانصراف'!F215</f>
        <v>0</v>
      </c>
      <c r="E210" s="31" t="s">
        <v>86</v>
      </c>
      <c r="F210" s="31"/>
      <c r="G210" s="32"/>
      <c r="H210" s="31" t="str">
        <f>'حضور وانصراف'!G215</f>
        <v>عامل انتاج</v>
      </c>
      <c r="I210" s="33">
        <f>'حضور وانصراف'!AU215</f>
        <v>0</v>
      </c>
      <c r="J210" s="33"/>
      <c r="K210" s="33"/>
      <c r="L210" s="33"/>
      <c r="M210" s="33">
        <f>'حضور وانصراف'!AV215</f>
        <v>0</v>
      </c>
      <c r="N210" s="33">
        <f t="shared" si="30"/>
        <v>0</v>
      </c>
      <c r="O210" s="34">
        <f t="shared" si="31"/>
        <v>0</v>
      </c>
      <c r="P210" s="35">
        <f>'البيان النهائى '!E212</f>
        <v>0</v>
      </c>
      <c r="Q210" s="61">
        <f>'البيان النهائى '!R212</f>
        <v>0</v>
      </c>
      <c r="R210" s="36">
        <f>'البيان النهائى '!U212+'البيان النهائى '!AA212</f>
        <v>0</v>
      </c>
      <c r="S210" s="94">
        <f t="shared" si="32"/>
        <v>0</v>
      </c>
      <c r="T210" s="36">
        <f t="shared" si="33"/>
        <v>0</v>
      </c>
      <c r="U210" s="35"/>
      <c r="V210" s="35"/>
      <c r="W210" s="35"/>
      <c r="X210" s="35"/>
      <c r="Y210" s="36">
        <f t="shared" si="34"/>
        <v>0</v>
      </c>
      <c r="Z210" s="96">
        <f>'البيان النهائى '!Y212</f>
        <v>-28</v>
      </c>
      <c r="AA210" s="38">
        <f>'البيان النهائى '!Z212</f>
        <v>0</v>
      </c>
      <c r="AB210" s="37">
        <f>'البيان النهائى '!X212</f>
        <v>0</v>
      </c>
      <c r="AC210" s="38"/>
      <c r="AD210" s="39">
        <f t="shared" si="35"/>
        <v>0</v>
      </c>
      <c r="AE210" s="38"/>
      <c r="AF210" s="38"/>
      <c r="AG210" s="38">
        <f>'البيان النهائى '!AC212</f>
        <v>0</v>
      </c>
      <c r="AH210" s="38">
        <f>'البيان النهائى '!AB212*2.5</f>
        <v>0</v>
      </c>
      <c r="AI210" s="38"/>
      <c r="AJ210" s="38">
        <f>'البيان النهائى '!AF212</f>
        <v>0</v>
      </c>
      <c r="AK210" s="37">
        <f t="shared" si="36"/>
        <v>0</v>
      </c>
      <c r="AL210" s="40">
        <f t="shared" si="37"/>
        <v>0</v>
      </c>
      <c r="AM210" s="40">
        <f t="shared" si="38"/>
        <v>0</v>
      </c>
      <c r="AN210" s="79">
        <f t="shared" si="39"/>
        <v>0</v>
      </c>
      <c r="AO210" s="47"/>
      <c r="AP210" s="63">
        <f>'حضور وانصراف'!AT215*O210</f>
        <v>0</v>
      </c>
      <c r="AQ210" s="46">
        <f>'حضور وانصراف'!AY215</f>
        <v>0</v>
      </c>
    </row>
    <row r="211" spans="2:43" s="30" customFormat="1" ht="24" thickBot="1" x14ac:dyDescent="0.25">
      <c r="B211" s="31">
        <f>'البيان النهائى '!A213</f>
        <v>201</v>
      </c>
      <c r="C211" s="31">
        <f>'البيان النهائى '!B213</f>
        <v>0</v>
      </c>
      <c r="D211" s="31">
        <f>'حضور وانصراف'!F216</f>
        <v>0</v>
      </c>
      <c r="E211" s="31" t="s">
        <v>86</v>
      </c>
      <c r="F211" s="31"/>
      <c r="G211" s="32"/>
      <c r="H211" s="31" t="str">
        <f>'حضور وانصراف'!G216</f>
        <v>عامل انتاج</v>
      </c>
      <c r="I211" s="33">
        <f>'حضور وانصراف'!AU216</f>
        <v>0</v>
      </c>
      <c r="J211" s="33"/>
      <c r="K211" s="33"/>
      <c r="L211" s="33"/>
      <c r="M211" s="33">
        <f>'حضور وانصراف'!AV216</f>
        <v>0</v>
      </c>
      <c r="N211" s="33">
        <f t="shared" si="30"/>
        <v>0</v>
      </c>
      <c r="O211" s="34">
        <f t="shared" si="31"/>
        <v>0</v>
      </c>
      <c r="P211" s="35">
        <f>'البيان النهائى '!E213</f>
        <v>0</v>
      </c>
      <c r="Q211" s="61">
        <f>'البيان النهائى '!R213</f>
        <v>0</v>
      </c>
      <c r="R211" s="36">
        <f>'البيان النهائى '!U213+'البيان النهائى '!AA213</f>
        <v>0</v>
      </c>
      <c r="S211" s="94">
        <f t="shared" si="32"/>
        <v>0</v>
      </c>
      <c r="T211" s="36">
        <f t="shared" si="33"/>
        <v>0</v>
      </c>
      <c r="U211" s="35"/>
      <c r="V211" s="35"/>
      <c r="W211" s="35"/>
      <c r="X211" s="35"/>
      <c r="Y211" s="36">
        <f t="shared" si="34"/>
        <v>0</v>
      </c>
      <c r="Z211" s="96">
        <f>'البيان النهائى '!Y213</f>
        <v>-28</v>
      </c>
      <c r="AA211" s="38">
        <f>'البيان النهائى '!Z213</f>
        <v>0</v>
      </c>
      <c r="AB211" s="37">
        <f>'البيان النهائى '!X213</f>
        <v>0</v>
      </c>
      <c r="AC211" s="38"/>
      <c r="AD211" s="39">
        <f t="shared" si="35"/>
        <v>0</v>
      </c>
      <c r="AE211" s="38"/>
      <c r="AF211" s="38"/>
      <c r="AG211" s="38">
        <f>'البيان النهائى '!AC213</f>
        <v>0</v>
      </c>
      <c r="AH211" s="38">
        <f>'البيان النهائى '!AB213*2.5</f>
        <v>0</v>
      </c>
      <c r="AI211" s="38"/>
      <c r="AJ211" s="38">
        <f>'البيان النهائى '!AF213</f>
        <v>0</v>
      </c>
      <c r="AK211" s="37">
        <f t="shared" si="36"/>
        <v>0</v>
      </c>
      <c r="AL211" s="40">
        <f t="shared" si="37"/>
        <v>0</v>
      </c>
      <c r="AM211" s="40">
        <f t="shared" si="38"/>
        <v>0</v>
      </c>
      <c r="AN211" s="79">
        <f t="shared" si="39"/>
        <v>0</v>
      </c>
      <c r="AO211" s="47"/>
      <c r="AP211" s="63">
        <f>'حضور وانصراف'!AT216*O211</f>
        <v>0</v>
      </c>
      <c r="AQ211" s="46">
        <f>'حضور وانصراف'!AY216</f>
        <v>0</v>
      </c>
    </row>
    <row r="212" spans="2:43" s="30" customFormat="1" ht="24" thickBot="1" x14ac:dyDescent="0.25">
      <c r="B212" s="31">
        <f>'البيان النهائى '!A214</f>
        <v>202</v>
      </c>
      <c r="C212" s="31">
        <f>'البيان النهائى '!B214</f>
        <v>0</v>
      </c>
      <c r="D212" s="31">
        <f>'حضور وانصراف'!F217</f>
        <v>0</v>
      </c>
      <c r="E212" s="31" t="s">
        <v>86</v>
      </c>
      <c r="F212" s="31"/>
      <c r="G212" s="32"/>
      <c r="H212" s="31" t="str">
        <f>'حضور وانصراف'!G217</f>
        <v>عامل انتاج</v>
      </c>
      <c r="I212" s="33">
        <f>'حضور وانصراف'!AU217</f>
        <v>0</v>
      </c>
      <c r="J212" s="33"/>
      <c r="K212" s="33"/>
      <c r="L212" s="33"/>
      <c r="M212" s="33">
        <f>'حضور وانصراف'!AV217</f>
        <v>0</v>
      </c>
      <c r="N212" s="33">
        <f t="shared" si="30"/>
        <v>0</v>
      </c>
      <c r="O212" s="34">
        <f t="shared" si="31"/>
        <v>0</v>
      </c>
      <c r="P212" s="35">
        <f>'البيان النهائى '!E214</f>
        <v>0</v>
      </c>
      <c r="Q212" s="61">
        <f>'البيان النهائى '!R214</f>
        <v>0</v>
      </c>
      <c r="R212" s="36">
        <f>'البيان النهائى '!U214+'البيان النهائى '!AA214</f>
        <v>0</v>
      </c>
      <c r="S212" s="94">
        <f t="shared" si="32"/>
        <v>0</v>
      </c>
      <c r="T212" s="36">
        <f t="shared" si="33"/>
        <v>0</v>
      </c>
      <c r="U212" s="35"/>
      <c r="V212" s="35"/>
      <c r="W212" s="35"/>
      <c r="X212" s="35"/>
      <c r="Y212" s="36">
        <f t="shared" si="34"/>
        <v>0</v>
      </c>
      <c r="Z212" s="96">
        <f>'البيان النهائى '!Y214</f>
        <v>-28</v>
      </c>
      <c r="AA212" s="38">
        <f>'البيان النهائى '!Z214</f>
        <v>0</v>
      </c>
      <c r="AB212" s="37">
        <f>'البيان النهائى '!X214</f>
        <v>0</v>
      </c>
      <c r="AC212" s="38"/>
      <c r="AD212" s="39">
        <f t="shared" si="35"/>
        <v>0</v>
      </c>
      <c r="AE212" s="38"/>
      <c r="AF212" s="38"/>
      <c r="AG212" s="38">
        <f>'البيان النهائى '!AC214</f>
        <v>0</v>
      </c>
      <c r="AH212" s="38">
        <f>'البيان النهائى '!AB214*2.5</f>
        <v>0</v>
      </c>
      <c r="AI212" s="38"/>
      <c r="AJ212" s="38">
        <f>'البيان النهائى '!AF214</f>
        <v>0</v>
      </c>
      <c r="AK212" s="37">
        <f t="shared" si="36"/>
        <v>0</v>
      </c>
      <c r="AL212" s="40">
        <f t="shared" si="37"/>
        <v>0</v>
      </c>
      <c r="AM212" s="40">
        <f t="shared" si="38"/>
        <v>0</v>
      </c>
      <c r="AN212" s="79">
        <f t="shared" si="39"/>
        <v>0</v>
      </c>
      <c r="AO212" s="47"/>
      <c r="AP212" s="63">
        <f>'حضور وانصراف'!AT217*O212</f>
        <v>0</v>
      </c>
      <c r="AQ212" s="46">
        <f>'حضور وانصراف'!AY217</f>
        <v>0</v>
      </c>
    </row>
    <row r="213" spans="2:43" s="30" customFormat="1" ht="24" thickBot="1" x14ac:dyDescent="0.25">
      <c r="B213" s="31">
        <f>'البيان النهائى '!A215</f>
        <v>203</v>
      </c>
      <c r="C213" s="31">
        <f>'البيان النهائى '!B215</f>
        <v>0</v>
      </c>
      <c r="D213" s="31">
        <f>'حضور وانصراف'!F218</f>
        <v>0</v>
      </c>
      <c r="E213" s="31" t="s">
        <v>86</v>
      </c>
      <c r="F213" s="31"/>
      <c r="G213" s="32"/>
      <c r="H213" s="31" t="str">
        <f>'حضور وانصراف'!G218</f>
        <v>عامل انتاج</v>
      </c>
      <c r="I213" s="33">
        <f>'حضور وانصراف'!AU218</f>
        <v>0</v>
      </c>
      <c r="J213" s="33"/>
      <c r="K213" s="33"/>
      <c r="L213" s="33"/>
      <c r="M213" s="33">
        <f>'حضور وانصراف'!AV218</f>
        <v>0</v>
      </c>
      <c r="N213" s="33">
        <f t="shared" si="30"/>
        <v>0</v>
      </c>
      <c r="O213" s="34">
        <f t="shared" si="31"/>
        <v>0</v>
      </c>
      <c r="P213" s="35">
        <f>'البيان النهائى '!E215</f>
        <v>0</v>
      </c>
      <c r="Q213" s="61">
        <f>'البيان النهائى '!R215</f>
        <v>0</v>
      </c>
      <c r="R213" s="36">
        <f>'البيان النهائى '!U215+'البيان النهائى '!AA215</f>
        <v>0</v>
      </c>
      <c r="S213" s="94">
        <f t="shared" si="32"/>
        <v>0</v>
      </c>
      <c r="T213" s="36">
        <f t="shared" si="33"/>
        <v>0</v>
      </c>
      <c r="U213" s="35"/>
      <c r="V213" s="35"/>
      <c r="W213" s="35"/>
      <c r="X213" s="35"/>
      <c r="Y213" s="36">
        <f t="shared" si="34"/>
        <v>0</v>
      </c>
      <c r="Z213" s="96">
        <f>'البيان النهائى '!Y215</f>
        <v>-28</v>
      </c>
      <c r="AA213" s="38">
        <f>'البيان النهائى '!Z215</f>
        <v>0</v>
      </c>
      <c r="AB213" s="37">
        <f>'البيان النهائى '!X215</f>
        <v>0</v>
      </c>
      <c r="AC213" s="38"/>
      <c r="AD213" s="39">
        <f t="shared" si="35"/>
        <v>0</v>
      </c>
      <c r="AE213" s="38"/>
      <c r="AF213" s="38"/>
      <c r="AG213" s="38">
        <f>'البيان النهائى '!AC215</f>
        <v>0</v>
      </c>
      <c r="AH213" s="38">
        <f>'البيان النهائى '!AB215*2.5</f>
        <v>0</v>
      </c>
      <c r="AI213" s="38"/>
      <c r="AJ213" s="38">
        <f>'البيان النهائى '!AF215</f>
        <v>0</v>
      </c>
      <c r="AK213" s="37">
        <f t="shared" si="36"/>
        <v>0</v>
      </c>
      <c r="AL213" s="40">
        <f t="shared" si="37"/>
        <v>0</v>
      </c>
      <c r="AM213" s="40">
        <f t="shared" si="38"/>
        <v>0</v>
      </c>
      <c r="AN213" s="79">
        <f t="shared" si="39"/>
        <v>0</v>
      </c>
      <c r="AO213" s="47"/>
      <c r="AP213" s="63">
        <f>'حضور وانصراف'!AT218*O213</f>
        <v>0</v>
      </c>
      <c r="AQ213" s="46">
        <f>'حضور وانصراف'!AY218</f>
        <v>0</v>
      </c>
    </row>
    <row r="214" spans="2:43" s="30" customFormat="1" ht="24" thickBot="1" x14ac:dyDescent="0.25">
      <c r="B214" s="31">
        <f>'البيان النهائى '!A216</f>
        <v>204</v>
      </c>
      <c r="C214" s="31">
        <f>'البيان النهائى '!B216</f>
        <v>0</v>
      </c>
      <c r="D214" s="31">
        <f>'حضور وانصراف'!F219</f>
        <v>0</v>
      </c>
      <c r="E214" s="31" t="s">
        <v>86</v>
      </c>
      <c r="F214" s="31"/>
      <c r="G214" s="32"/>
      <c r="H214" s="31" t="str">
        <f>'حضور وانصراف'!G219</f>
        <v>عامل انتاج</v>
      </c>
      <c r="I214" s="33">
        <f>'حضور وانصراف'!AU219</f>
        <v>0</v>
      </c>
      <c r="J214" s="33"/>
      <c r="K214" s="33"/>
      <c r="L214" s="33"/>
      <c r="M214" s="33">
        <f>'حضور وانصراف'!AV219</f>
        <v>0</v>
      </c>
      <c r="N214" s="33">
        <f t="shared" si="30"/>
        <v>0</v>
      </c>
      <c r="O214" s="34">
        <f t="shared" si="31"/>
        <v>0</v>
      </c>
      <c r="P214" s="35">
        <f>'البيان النهائى '!E216</f>
        <v>0</v>
      </c>
      <c r="Q214" s="61">
        <f>'البيان النهائى '!R216</f>
        <v>0</v>
      </c>
      <c r="R214" s="36">
        <f>'البيان النهائى '!U216+'البيان النهائى '!AA216</f>
        <v>0</v>
      </c>
      <c r="S214" s="94">
        <f t="shared" si="32"/>
        <v>0</v>
      </c>
      <c r="T214" s="36">
        <f t="shared" si="33"/>
        <v>0</v>
      </c>
      <c r="U214" s="35"/>
      <c r="V214" s="35"/>
      <c r="W214" s="35"/>
      <c r="X214" s="35"/>
      <c r="Y214" s="36">
        <f t="shared" si="34"/>
        <v>0</v>
      </c>
      <c r="Z214" s="96">
        <f>'البيان النهائى '!Y216</f>
        <v>-28</v>
      </c>
      <c r="AA214" s="38">
        <f>'البيان النهائى '!Z216</f>
        <v>0</v>
      </c>
      <c r="AB214" s="37">
        <f>'البيان النهائى '!X216</f>
        <v>0</v>
      </c>
      <c r="AC214" s="38"/>
      <c r="AD214" s="39">
        <f t="shared" si="35"/>
        <v>0</v>
      </c>
      <c r="AE214" s="38"/>
      <c r="AF214" s="38"/>
      <c r="AG214" s="38">
        <f>'البيان النهائى '!AC216</f>
        <v>0</v>
      </c>
      <c r="AH214" s="38">
        <f>'البيان النهائى '!AB216*2.5</f>
        <v>0</v>
      </c>
      <c r="AI214" s="38"/>
      <c r="AJ214" s="38">
        <f>'البيان النهائى '!AF216</f>
        <v>0</v>
      </c>
      <c r="AK214" s="37">
        <f t="shared" si="36"/>
        <v>0</v>
      </c>
      <c r="AL214" s="40">
        <f t="shared" si="37"/>
        <v>0</v>
      </c>
      <c r="AM214" s="40">
        <f t="shared" si="38"/>
        <v>0</v>
      </c>
      <c r="AN214" s="79">
        <f t="shared" si="39"/>
        <v>0</v>
      </c>
      <c r="AO214" s="47"/>
      <c r="AP214" s="63">
        <f>'حضور وانصراف'!AT219*O214</f>
        <v>0</v>
      </c>
      <c r="AQ214" s="46">
        <f>'حضور وانصراف'!AY219</f>
        <v>0</v>
      </c>
    </row>
    <row r="215" spans="2:43" s="30" customFormat="1" ht="24" thickBot="1" x14ac:dyDescent="0.25">
      <c r="B215" s="31">
        <f>'البيان النهائى '!A217</f>
        <v>205</v>
      </c>
      <c r="C215" s="31">
        <f>'البيان النهائى '!B217</f>
        <v>0</v>
      </c>
      <c r="D215" s="31">
        <f>'حضور وانصراف'!F220</f>
        <v>0</v>
      </c>
      <c r="E215" s="31" t="s">
        <v>86</v>
      </c>
      <c r="F215" s="31"/>
      <c r="G215" s="32"/>
      <c r="H215" s="31" t="str">
        <f>'حضور وانصراف'!G220</f>
        <v>عامل انتاج</v>
      </c>
      <c r="I215" s="33">
        <f>'حضور وانصراف'!AU220</f>
        <v>0</v>
      </c>
      <c r="J215" s="33"/>
      <c r="K215" s="33"/>
      <c r="L215" s="33"/>
      <c r="M215" s="33">
        <f>'حضور وانصراف'!AV220</f>
        <v>0</v>
      </c>
      <c r="N215" s="33">
        <f t="shared" si="30"/>
        <v>0</v>
      </c>
      <c r="O215" s="34">
        <f t="shared" si="31"/>
        <v>0</v>
      </c>
      <c r="P215" s="35">
        <f>'البيان النهائى '!E217</f>
        <v>0</v>
      </c>
      <c r="Q215" s="61">
        <f>'البيان النهائى '!R217</f>
        <v>0</v>
      </c>
      <c r="R215" s="36">
        <f>'البيان النهائى '!U217+'البيان النهائى '!AA217</f>
        <v>0</v>
      </c>
      <c r="S215" s="94">
        <f t="shared" si="32"/>
        <v>0</v>
      </c>
      <c r="T215" s="36">
        <f t="shared" si="33"/>
        <v>0</v>
      </c>
      <c r="U215" s="35"/>
      <c r="V215" s="35"/>
      <c r="W215" s="35"/>
      <c r="X215" s="35"/>
      <c r="Y215" s="36">
        <f t="shared" si="34"/>
        <v>0</v>
      </c>
      <c r="Z215" s="96">
        <f>'البيان النهائى '!Y217</f>
        <v>-28</v>
      </c>
      <c r="AA215" s="38">
        <f>'البيان النهائى '!Z217</f>
        <v>0</v>
      </c>
      <c r="AB215" s="37">
        <f>'البيان النهائى '!X217</f>
        <v>0</v>
      </c>
      <c r="AC215" s="38"/>
      <c r="AD215" s="39">
        <f t="shared" si="35"/>
        <v>0</v>
      </c>
      <c r="AE215" s="38"/>
      <c r="AF215" s="38"/>
      <c r="AG215" s="38">
        <f>'البيان النهائى '!AC217</f>
        <v>0</v>
      </c>
      <c r="AH215" s="38">
        <f>'البيان النهائى '!AB217*2.5</f>
        <v>0</v>
      </c>
      <c r="AI215" s="38"/>
      <c r="AJ215" s="38">
        <f>'البيان النهائى '!AF217</f>
        <v>0</v>
      </c>
      <c r="AK215" s="37">
        <f t="shared" si="36"/>
        <v>0</v>
      </c>
      <c r="AL215" s="40">
        <f t="shared" si="37"/>
        <v>0</v>
      </c>
      <c r="AM215" s="40">
        <f t="shared" si="38"/>
        <v>0</v>
      </c>
      <c r="AN215" s="79">
        <f t="shared" si="39"/>
        <v>0</v>
      </c>
      <c r="AO215" s="47"/>
      <c r="AP215" s="63">
        <f>'حضور وانصراف'!AT220*O215</f>
        <v>0</v>
      </c>
      <c r="AQ215" s="46">
        <f>'حضور وانصراف'!AY220</f>
        <v>0</v>
      </c>
    </row>
    <row r="216" spans="2:43" s="30" customFormat="1" ht="24" thickBot="1" x14ac:dyDescent="0.25">
      <c r="B216" s="31">
        <f>'البيان النهائى '!A218</f>
        <v>206</v>
      </c>
      <c r="C216" s="31">
        <f>'البيان النهائى '!B218</f>
        <v>0</v>
      </c>
      <c r="D216" s="31">
        <f>'حضور وانصراف'!F221</f>
        <v>0</v>
      </c>
      <c r="E216" s="31" t="s">
        <v>86</v>
      </c>
      <c r="F216" s="31"/>
      <c r="G216" s="32"/>
      <c r="H216" s="31" t="str">
        <f>'حضور وانصراف'!G221</f>
        <v>عامل انتاج</v>
      </c>
      <c r="I216" s="33">
        <f>'حضور وانصراف'!AU221</f>
        <v>0</v>
      </c>
      <c r="J216" s="33"/>
      <c r="K216" s="33"/>
      <c r="L216" s="33"/>
      <c r="M216" s="33">
        <f>'حضور وانصراف'!AV221</f>
        <v>0</v>
      </c>
      <c r="N216" s="33">
        <f t="shared" si="30"/>
        <v>0</v>
      </c>
      <c r="O216" s="34">
        <f t="shared" si="31"/>
        <v>0</v>
      </c>
      <c r="P216" s="35">
        <f>'البيان النهائى '!E218</f>
        <v>0</v>
      </c>
      <c r="Q216" s="61">
        <f>'البيان النهائى '!R218</f>
        <v>0</v>
      </c>
      <c r="R216" s="36">
        <f>'البيان النهائى '!U218+'البيان النهائى '!AA218</f>
        <v>0</v>
      </c>
      <c r="S216" s="94">
        <f t="shared" si="32"/>
        <v>0</v>
      </c>
      <c r="T216" s="36">
        <f t="shared" si="33"/>
        <v>0</v>
      </c>
      <c r="U216" s="35"/>
      <c r="V216" s="35"/>
      <c r="W216" s="35"/>
      <c r="X216" s="35"/>
      <c r="Y216" s="36">
        <f t="shared" si="34"/>
        <v>0</v>
      </c>
      <c r="Z216" s="96">
        <f>'البيان النهائى '!Y218</f>
        <v>-28</v>
      </c>
      <c r="AA216" s="38">
        <f>'البيان النهائى '!Z218</f>
        <v>0</v>
      </c>
      <c r="AB216" s="37">
        <f>'البيان النهائى '!X218</f>
        <v>0</v>
      </c>
      <c r="AC216" s="38"/>
      <c r="AD216" s="39">
        <f t="shared" si="35"/>
        <v>0</v>
      </c>
      <c r="AE216" s="38"/>
      <c r="AF216" s="38"/>
      <c r="AG216" s="38">
        <f>'البيان النهائى '!AC218</f>
        <v>0</v>
      </c>
      <c r="AH216" s="38">
        <f>'البيان النهائى '!AB218*2.5</f>
        <v>0</v>
      </c>
      <c r="AI216" s="38"/>
      <c r="AJ216" s="38">
        <f>'البيان النهائى '!AF218</f>
        <v>0</v>
      </c>
      <c r="AK216" s="37">
        <f t="shared" si="36"/>
        <v>0</v>
      </c>
      <c r="AL216" s="40">
        <f t="shared" si="37"/>
        <v>0</v>
      </c>
      <c r="AM216" s="40">
        <f t="shared" si="38"/>
        <v>0</v>
      </c>
      <c r="AN216" s="79">
        <f t="shared" si="39"/>
        <v>0</v>
      </c>
      <c r="AO216" s="47"/>
      <c r="AP216" s="63">
        <f>'حضور وانصراف'!AT221*O216</f>
        <v>0</v>
      </c>
      <c r="AQ216" s="46">
        <f>'حضور وانصراف'!AY221</f>
        <v>0</v>
      </c>
    </row>
    <row r="217" spans="2:43" s="30" customFormat="1" ht="24" thickBot="1" x14ac:dyDescent="0.25">
      <c r="B217" s="31">
        <f>'البيان النهائى '!A219</f>
        <v>207</v>
      </c>
      <c r="C217" s="31">
        <f>'البيان النهائى '!B219</f>
        <v>0</v>
      </c>
      <c r="D217" s="31">
        <f>'حضور وانصراف'!F222</f>
        <v>0</v>
      </c>
      <c r="E217" s="31" t="s">
        <v>86</v>
      </c>
      <c r="F217" s="31"/>
      <c r="G217" s="32"/>
      <c r="H217" s="31" t="str">
        <f>'حضور وانصراف'!G222</f>
        <v>عامل انتاج</v>
      </c>
      <c r="I217" s="33">
        <f>'حضور وانصراف'!AU222</f>
        <v>0</v>
      </c>
      <c r="J217" s="33"/>
      <c r="K217" s="33"/>
      <c r="L217" s="33"/>
      <c r="M217" s="33">
        <f>'حضور وانصراف'!AV222</f>
        <v>0</v>
      </c>
      <c r="N217" s="33">
        <f t="shared" si="30"/>
        <v>0</v>
      </c>
      <c r="O217" s="34">
        <f t="shared" si="31"/>
        <v>0</v>
      </c>
      <c r="P217" s="35">
        <f>'البيان النهائى '!E219</f>
        <v>0</v>
      </c>
      <c r="Q217" s="61">
        <f>'البيان النهائى '!R219</f>
        <v>0</v>
      </c>
      <c r="R217" s="36">
        <f>'البيان النهائى '!U219+'البيان النهائى '!AA219</f>
        <v>0</v>
      </c>
      <c r="S217" s="94">
        <f t="shared" si="32"/>
        <v>0</v>
      </c>
      <c r="T217" s="36">
        <f t="shared" si="33"/>
        <v>0</v>
      </c>
      <c r="U217" s="35"/>
      <c r="V217" s="35"/>
      <c r="W217" s="35"/>
      <c r="X217" s="35"/>
      <c r="Y217" s="36">
        <f t="shared" si="34"/>
        <v>0</v>
      </c>
      <c r="Z217" s="96">
        <f>'البيان النهائى '!Y219</f>
        <v>-28</v>
      </c>
      <c r="AA217" s="38">
        <f>'البيان النهائى '!Z219</f>
        <v>0</v>
      </c>
      <c r="AB217" s="37">
        <f>'البيان النهائى '!X219</f>
        <v>0</v>
      </c>
      <c r="AC217" s="38"/>
      <c r="AD217" s="39">
        <f t="shared" si="35"/>
        <v>0</v>
      </c>
      <c r="AE217" s="38"/>
      <c r="AF217" s="38"/>
      <c r="AG217" s="38">
        <f>'البيان النهائى '!AC219</f>
        <v>0</v>
      </c>
      <c r="AH217" s="38">
        <f>'البيان النهائى '!AB219*2.5</f>
        <v>0</v>
      </c>
      <c r="AI217" s="38"/>
      <c r="AJ217" s="38">
        <f>'البيان النهائى '!AF219</f>
        <v>0</v>
      </c>
      <c r="AK217" s="37">
        <f t="shared" si="36"/>
        <v>0</v>
      </c>
      <c r="AL217" s="40">
        <f t="shared" si="37"/>
        <v>0</v>
      </c>
      <c r="AM217" s="40">
        <f t="shared" si="38"/>
        <v>0</v>
      </c>
      <c r="AN217" s="79">
        <f t="shared" si="39"/>
        <v>0</v>
      </c>
      <c r="AO217" s="47"/>
      <c r="AP217" s="63">
        <f>'حضور وانصراف'!AT222*O217</f>
        <v>0</v>
      </c>
      <c r="AQ217" s="46">
        <f>'حضور وانصراف'!AY222</f>
        <v>0</v>
      </c>
    </row>
    <row r="218" spans="2:43" s="30" customFormat="1" ht="24" thickBot="1" x14ac:dyDescent="0.25">
      <c r="B218" s="31">
        <f>'البيان النهائى '!A220</f>
        <v>208</v>
      </c>
      <c r="C218" s="31">
        <f>'البيان النهائى '!B220</f>
        <v>0</v>
      </c>
      <c r="D218" s="31">
        <f>'حضور وانصراف'!F223</f>
        <v>0</v>
      </c>
      <c r="E218" s="31" t="s">
        <v>86</v>
      </c>
      <c r="F218" s="31"/>
      <c r="G218" s="32"/>
      <c r="H218" s="31" t="str">
        <f>'حضور وانصراف'!G223</f>
        <v>عامل انتاج</v>
      </c>
      <c r="I218" s="33">
        <f>'حضور وانصراف'!AU223</f>
        <v>0</v>
      </c>
      <c r="J218" s="33"/>
      <c r="K218" s="33"/>
      <c r="L218" s="33"/>
      <c r="M218" s="33">
        <f>'حضور وانصراف'!AV223</f>
        <v>0</v>
      </c>
      <c r="N218" s="33">
        <f t="shared" si="30"/>
        <v>0</v>
      </c>
      <c r="O218" s="34">
        <f t="shared" si="31"/>
        <v>0</v>
      </c>
      <c r="P218" s="35">
        <f>'البيان النهائى '!E220</f>
        <v>0</v>
      </c>
      <c r="Q218" s="61">
        <f>'البيان النهائى '!R220</f>
        <v>0</v>
      </c>
      <c r="R218" s="36">
        <f>'البيان النهائى '!U220+'البيان النهائى '!AA220</f>
        <v>0</v>
      </c>
      <c r="S218" s="94">
        <f t="shared" si="32"/>
        <v>0</v>
      </c>
      <c r="T218" s="36">
        <f t="shared" si="33"/>
        <v>0</v>
      </c>
      <c r="U218" s="35"/>
      <c r="V218" s="35"/>
      <c r="W218" s="35"/>
      <c r="X218" s="35"/>
      <c r="Y218" s="36">
        <f t="shared" si="34"/>
        <v>0</v>
      </c>
      <c r="Z218" s="96">
        <f>'البيان النهائى '!Y220</f>
        <v>-28</v>
      </c>
      <c r="AA218" s="38">
        <f>'البيان النهائى '!Z220</f>
        <v>0</v>
      </c>
      <c r="AB218" s="37">
        <f>'البيان النهائى '!X220</f>
        <v>0</v>
      </c>
      <c r="AC218" s="38"/>
      <c r="AD218" s="39">
        <f t="shared" si="35"/>
        <v>0</v>
      </c>
      <c r="AE218" s="38"/>
      <c r="AF218" s="38"/>
      <c r="AG218" s="38">
        <f>'البيان النهائى '!AC220</f>
        <v>0</v>
      </c>
      <c r="AH218" s="38">
        <f>'البيان النهائى '!AB220*2.5</f>
        <v>0</v>
      </c>
      <c r="AI218" s="38"/>
      <c r="AJ218" s="38">
        <f>'البيان النهائى '!AF220</f>
        <v>0</v>
      </c>
      <c r="AK218" s="37">
        <f t="shared" si="36"/>
        <v>0</v>
      </c>
      <c r="AL218" s="40">
        <f t="shared" si="37"/>
        <v>0</v>
      </c>
      <c r="AM218" s="40">
        <f t="shared" si="38"/>
        <v>0</v>
      </c>
      <c r="AN218" s="79">
        <f t="shared" si="39"/>
        <v>0</v>
      </c>
      <c r="AO218" s="47"/>
      <c r="AP218" s="63">
        <f>'حضور وانصراف'!AT223*O218</f>
        <v>0</v>
      </c>
      <c r="AQ218" s="46">
        <f>'حضور وانصراف'!AY223</f>
        <v>0</v>
      </c>
    </row>
    <row r="219" spans="2:43" s="30" customFormat="1" ht="24" thickBot="1" x14ac:dyDescent="0.25">
      <c r="B219" s="31">
        <f>'البيان النهائى '!A221</f>
        <v>209</v>
      </c>
      <c r="C219" s="31">
        <f>'البيان النهائى '!B221</f>
        <v>0</v>
      </c>
      <c r="D219" s="31">
        <f>'حضور وانصراف'!F224</f>
        <v>0</v>
      </c>
      <c r="E219" s="31" t="s">
        <v>86</v>
      </c>
      <c r="F219" s="31"/>
      <c r="G219" s="32"/>
      <c r="H219" s="31" t="str">
        <f>'حضور وانصراف'!G224</f>
        <v>عامل انتاج</v>
      </c>
      <c r="I219" s="33">
        <f>'حضور وانصراف'!AU224</f>
        <v>0</v>
      </c>
      <c r="J219" s="33"/>
      <c r="K219" s="33"/>
      <c r="L219" s="33"/>
      <c r="M219" s="33">
        <f>'حضور وانصراف'!AV224</f>
        <v>0</v>
      </c>
      <c r="N219" s="33">
        <f t="shared" si="30"/>
        <v>0</v>
      </c>
      <c r="O219" s="34">
        <f t="shared" si="31"/>
        <v>0</v>
      </c>
      <c r="P219" s="35">
        <f>'البيان النهائى '!E221</f>
        <v>0</v>
      </c>
      <c r="Q219" s="61">
        <f>'البيان النهائى '!R221</f>
        <v>0</v>
      </c>
      <c r="R219" s="36">
        <f>'البيان النهائى '!U221+'البيان النهائى '!AA221</f>
        <v>0</v>
      </c>
      <c r="S219" s="94">
        <f t="shared" si="32"/>
        <v>0</v>
      </c>
      <c r="T219" s="36">
        <f t="shared" si="33"/>
        <v>0</v>
      </c>
      <c r="U219" s="35"/>
      <c r="V219" s="35"/>
      <c r="W219" s="35"/>
      <c r="X219" s="35"/>
      <c r="Y219" s="36">
        <f t="shared" si="34"/>
        <v>0</v>
      </c>
      <c r="Z219" s="96">
        <f>'البيان النهائى '!Y221</f>
        <v>-28</v>
      </c>
      <c r="AA219" s="38">
        <f>'البيان النهائى '!Z221</f>
        <v>0</v>
      </c>
      <c r="AB219" s="37">
        <f>'البيان النهائى '!X221</f>
        <v>0</v>
      </c>
      <c r="AC219" s="38"/>
      <c r="AD219" s="39">
        <f t="shared" si="35"/>
        <v>0</v>
      </c>
      <c r="AE219" s="38"/>
      <c r="AF219" s="38"/>
      <c r="AG219" s="38">
        <f>'البيان النهائى '!AC221</f>
        <v>0</v>
      </c>
      <c r="AH219" s="38">
        <f>'البيان النهائى '!AB221*2.5</f>
        <v>0</v>
      </c>
      <c r="AI219" s="38"/>
      <c r="AJ219" s="38">
        <f>'البيان النهائى '!AF221</f>
        <v>0</v>
      </c>
      <c r="AK219" s="37">
        <f t="shared" si="36"/>
        <v>0</v>
      </c>
      <c r="AL219" s="40">
        <f t="shared" si="37"/>
        <v>0</v>
      </c>
      <c r="AM219" s="40">
        <f t="shared" si="38"/>
        <v>0</v>
      </c>
      <c r="AN219" s="79">
        <f t="shared" si="39"/>
        <v>0</v>
      </c>
      <c r="AO219" s="47"/>
      <c r="AP219" s="63">
        <f>'حضور وانصراف'!AT224*O219</f>
        <v>0</v>
      </c>
      <c r="AQ219" s="46">
        <f>'حضور وانصراف'!AY224</f>
        <v>0</v>
      </c>
    </row>
    <row r="220" spans="2:43" s="30" customFormat="1" ht="24" thickBot="1" x14ac:dyDescent="0.25">
      <c r="B220" s="31">
        <f>'البيان النهائى '!A222</f>
        <v>210</v>
      </c>
      <c r="C220" s="31">
        <f>'البيان النهائى '!B222</f>
        <v>0</v>
      </c>
      <c r="D220" s="31">
        <f>'حضور وانصراف'!F225</f>
        <v>0</v>
      </c>
      <c r="E220" s="31" t="s">
        <v>86</v>
      </c>
      <c r="F220" s="31"/>
      <c r="G220" s="32"/>
      <c r="H220" s="31" t="str">
        <f>'حضور وانصراف'!G225</f>
        <v>عامل انتاج</v>
      </c>
      <c r="I220" s="33">
        <f>'حضور وانصراف'!AU225</f>
        <v>0</v>
      </c>
      <c r="J220" s="33"/>
      <c r="K220" s="33"/>
      <c r="L220" s="33"/>
      <c r="M220" s="33">
        <f>'حضور وانصراف'!AV225</f>
        <v>0</v>
      </c>
      <c r="N220" s="33">
        <f t="shared" si="30"/>
        <v>0</v>
      </c>
      <c r="O220" s="34">
        <f t="shared" si="31"/>
        <v>0</v>
      </c>
      <c r="P220" s="35">
        <f>'البيان النهائى '!E222</f>
        <v>0</v>
      </c>
      <c r="Q220" s="61">
        <f>'البيان النهائى '!R222</f>
        <v>0</v>
      </c>
      <c r="R220" s="36">
        <f>'البيان النهائى '!U222+'البيان النهائى '!AA222</f>
        <v>0</v>
      </c>
      <c r="S220" s="94">
        <f t="shared" si="32"/>
        <v>0</v>
      </c>
      <c r="T220" s="36">
        <f t="shared" si="33"/>
        <v>0</v>
      </c>
      <c r="U220" s="35"/>
      <c r="V220" s="35"/>
      <c r="W220" s="35"/>
      <c r="X220" s="35"/>
      <c r="Y220" s="36">
        <f t="shared" si="34"/>
        <v>0</v>
      </c>
      <c r="Z220" s="96">
        <f>'البيان النهائى '!Y222</f>
        <v>-28</v>
      </c>
      <c r="AA220" s="38">
        <f>'البيان النهائى '!Z222</f>
        <v>0</v>
      </c>
      <c r="AB220" s="37">
        <f>'البيان النهائى '!X222</f>
        <v>0</v>
      </c>
      <c r="AC220" s="38"/>
      <c r="AD220" s="39">
        <f t="shared" si="35"/>
        <v>0</v>
      </c>
      <c r="AE220" s="38"/>
      <c r="AF220" s="38"/>
      <c r="AG220" s="38">
        <f>'البيان النهائى '!AC222</f>
        <v>0</v>
      </c>
      <c r="AH220" s="38">
        <f>'البيان النهائى '!AB222*2.5</f>
        <v>0</v>
      </c>
      <c r="AI220" s="38"/>
      <c r="AJ220" s="38">
        <f>'البيان النهائى '!AF222</f>
        <v>0</v>
      </c>
      <c r="AK220" s="37">
        <f t="shared" si="36"/>
        <v>0</v>
      </c>
      <c r="AL220" s="40">
        <f t="shared" si="37"/>
        <v>0</v>
      </c>
      <c r="AM220" s="40">
        <f t="shared" si="38"/>
        <v>0</v>
      </c>
      <c r="AN220" s="79">
        <f t="shared" si="39"/>
        <v>0</v>
      </c>
      <c r="AO220" s="47"/>
      <c r="AP220" s="63">
        <f>'حضور وانصراف'!AT225*O220</f>
        <v>0</v>
      </c>
      <c r="AQ220" s="46">
        <f>'حضور وانصراف'!AY225</f>
        <v>0</v>
      </c>
    </row>
    <row r="221" spans="2:43" s="30" customFormat="1" ht="24" thickBot="1" x14ac:dyDescent="0.25">
      <c r="B221" s="31">
        <f>'البيان النهائى '!A223</f>
        <v>211</v>
      </c>
      <c r="C221" s="31">
        <f>'البيان النهائى '!B223</f>
        <v>0</v>
      </c>
      <c r="D221" s="31">
        <f>'حضور وانصراف'!F226</f>
        <v>0</v>
      </c>
      <c r="E221" s="31" t="s">
        <v>86</v>
      </c>
      <c r="F221" s="31"/>
      <c r="G221" s="32"/>
      <c r="H221" s="31" t="str">
        <f>'حضور وانصراف'!G226</f>
        <v>عامل انتاج</v>
      </c>
      <c r="I221" s="33">
        <f>'حضور وانصراف'!AU226</f>
        <v>0</v>
      </c>
      <c r="J221" s="33"/>
      <c r="K221" s="33"/>
      <c r="L221" s="33"/>
      <c r="M221" s="33">
        <f>'حضور وانصراف'!AV226</f>
        <v>0</v>
      </c>
      <c r="N221" s="33">
        <f t="shared" si="30"/>
        <v>0</v>
      </c>
      <c r="O221" s="34">
        <f t="shared" si="31"/>
        <v>0</v>
      </c>
      <c r="P221" s="35">
        <f>'البيان النهائى '!E223</f>
        <v>0</v>
      </c>
      <c r="Q221" s="61">
        <f>'البيان النهائى '!R223</f>
        <v>0</v>
      </c>
      <c r="R221" s="36">
        <f>'البيان النهائى '!U223+'البيان النهائى '!AA223</f>
        <v>0</v>
      </c>
      <c r="S221" s="94">
        <f t="shared" si="32"/>
        <v>0</v>
      </c>
      <c r="T221" s="36">
        <f t="shared" si="33"/>
        <v>0</v>
      </c>
      <c r="U221" s="35"/>
      <c r="V221" s="35"/>
      <c r="W221" s="35"/>
      <c r="X221" s="35"/>
      <c r="Y221" s="36">
        <f t="shared" si="34"/>
        <v>0</v>
      </c>
      <c r="Z221" s="96">
        <f>'البيان النهائى '!Y223</f>
        <v>-28</v>
      </c>
      <c r="AA221" s="38">
        <f>'البيان النهائى '!Z223</f>
        <v>0</v>
      </c>
      <c r="AB221" s="37">
        <f>'البيان النهائى '!X223</f>
        <v>0</v>
      </c>
      <c r="AC221" s="38"/>
      <c r="AD221" s="39">
        <f t="shared" si="35"/>
        <v>0</v>
      </c>
      <c r="AE221" s="38"/>
      <c r="AF221" s="38"/>
      <c r="AG221" s="38">
        <f>'البيان النهائى '!AC223</f>
        <v>0</v>
      </c>
      <c r="AH221" s="38">
        <f>'البيان النهائى '!AB223*2.5</f>
        <v>0</v>
      </c>
      <c r="AI221" s="38"/>
      <c r="AJ221" s="38">
        <f>'البيان النهائى '!AF223</f>
        <v>0</v>
      </c>
      <c r="AK221" s="37">
        <f t="shared" si="36"/>
        <v>0</v>
      </c>
      <c r="AL221" s="40">
        <f t="shared" si="37"/>
        <v>0</v>
      </c>
      <c r="AM221" s="40">
        <f t="shared" si="38"/>
        <v>0</v>
      </c>
      <c r="AN221" s="79">
        <f t="shared" si="39"/>
        <v>0</v>
      </c>
      <c r="AO221" s="47"/>
      <c r="AP221" s="63">
        <f>'حضور وانصراف'!AT226*O221</f>
        <v>0</v>
      </c>
      <c r="AQ221" s="46">
        <f>'حضور وانصراف'!AY226</f>
        <v>0</v>
      </c>
    </row>
    <row r="222" spans="2:43" s="30" customFormat="1" ht="24" thickBot="1" x14ac:dyDescent="0.25">
      <c r="B222" s="31">
        <f>'البيان النهائى '!A224</f>
        <v>212</v>
      </c>
      <c r="C222" s="31">
        <f>'البيان النهائى '!B224</f>
        <v>0</v>
      </c>
      <c r="D222" s="31">
        <f>'حضور وانصراف'!F227</f>
        <v>0</v>
      </c>
      <c r="E222" s="31" t="s">
        <v>86</v>
      </c>
      <c r="F222" s="31"/>
      <c r="G222" s="32"/>
      <c r="H222" s="31" t="str">
        <f>'حضور وانصراف'!G227</f>
        <v>عامل انتاج</v>
      </c>
      <c r="I222" s="33">
        <f>'حضور وانصراف'!AU227</f>
        <v>0</v>
      </c>
      <c r="J222" s="33"/>
      <c r="K222" s="33"/>
      <c r="L222" s="33"/>
      <c r="M222" s="33">
        <f>'حضور وانصراف'!AV227</f>
        <v>0</v>
      </c>
      <c r="N222" s="33">
        <f t="shared" si="30"/>
        <v>0</v>
      </c>
      <c r="O222" s="34">
        <f t="shared" si="31"/>
        <v>0</v>
      </c>
      <c r="P222" s="35">
        <f>'البيان النهائى '!E224</f>
        <v>0</v>
      </c>
      <c r="Q222" s="61">
        <f>'البيان النهائى '!R224</f>
        <v>0</v>
      </c>
      <c r="R222" s="36">
        <f>'البيان النهائى '!U224+'البيان النهائى '!AA224</f>
        <v>0</v>
      </c>
      <c r="S222" s="94">
        <f t="shared" si="32"/>
        <v>0</v>
      </c>
      <c r="T222" s="36">
        <f t="shared" si="33"/>
        <v>0</v>
      </c>
      <c r="U222" s="35"/>
      <c r="V222" s="35"/>
      <c r="W222" s="35"/>
      <c r="X222" s="35"/>
      <c r="Y222" s="36">
        <f t="shared" si="34"/>
        <v>0</v>
      </c>
      <c r="Z222" s="96">
        <f>'البيان النهائى '!Y224</f>
        <v>-28</v>
      </c>
      <c r="AA222" s="38">
        <f>'البيان النهائى '!Z224</f>
        <v>0</v>
      </c>
      <c r="AB222" s="37">
        <f>'البيان النهائى '!X224</f>
        <v>0</v>
      </c>
      <c r="AC222" s="38"/>
      <c r="AD222" s="39">
        <f t="shared" si="35"/>
        <v>0</v>
      </c>
      <c r="AE222" s="38"/>
      <c r="AF222" s="38"/>
      <c r="AG222" s="38">
        <f>'البيان النهائى '!AC224</f>
        <v>0</v>
      </c>
      <c r="AH222" s="38">
        <f>'البيان النهائى '!AB224*2.5</f>
        <v>0</v>
      </c>
      <c r="AI222" s="38"/>
      <c r="AJ222" s="38">
        <f>'البيان النهائى '!AF224</f>
        <v>0</v>
      </c>
      <c r="AK222" s="37">
        <f t="shared" si="36"/>
        <v>0</v>
      </c>
      <c r="AL222" s="40">
        <f t="shared" si="37"/>
        <v>0</v>
      </c>
      <c r="AM222" s="40">
        <f t="shared" si="38"/>
        <v>0</v>
      </c>
      <c r="AN222" s="79">
        <f t="shared" si="39"/>
        <v>0</v>
      </c>
      <c r="AO222" s="47"/>
      <c r="AP222" s="63">
        <f>'حضور وانصراف'!AT227*O222</f>
        <v>0</v>
      </c>
      <c r="AQ222" s="46">
        <f>'حضور وانصراف'!AY227</f>
        <v>0</v>
      </c>
    </row>
    <row r="223" spans="2:43" s="30" customFormat="1" ht="24" thickBot="1" x14ac:dyDescent="0.25">
      <c r="B223" s="31">
        <f>'البيان النهائى '!A225</f>
        <v>213</v>
      </c>
      <c r="C223" s="31">
        <f>'البيان النهائى '!B225</f>
        <v>0</v>
      </c>
      <c r="D223" s="31">
        <f>'حضور وانصراف'!F228</f>
        <v>0</v>
      </c>
      <c r="E223" s="31" t="s">
        <v>86</v>
      </c>
      <c r="F223" s="31"/>
      <c r="G223" s="32"/>
      <c r="H223" s="31" t="str">
        <f>'حضور وانصراف'!G228</f>
        <v>عامل انتاج</v>
      </c>
      <c r="I223" s="33">
        <f>'حضور وانصراف'!AU228</f>
        <v>0</v>
      </c>
      <c r="J223" s="33"/>
      <c r="K223" s="33"/>
      <c r="L223" s="33"/>
      <c r="M223" s="33">
        <f>'حضور وانصراف'!AV228</f>
        <v>0</v>
      </c>
      <c r="N223" s="33">
        <f t="shared" si="30"/>
        <v>0</v>
      </c>
      <c r="O223" s="34">
        <f t="shared" si="31"/>
        <v>0</v>
      </c>
      <c r="P223" s="35">
        <f>'البيان النهائى '!E225</f>
        <v>0</v>
      </c>
      <c r="Q223" s="61">
        <f>'البيان النهائى '!R225</f>
        <v>0</v>
      </c>
      <c r="R223" s="36">
        <f>'البيان النهائى '!U225+'البيان النهائى '!AA225</f>
        <v>0</v>
      </c>
      <c r="S223" s="94">
        <f t="shared" si="32"/>
        <v>0</v>
      </c>
      <c r="T223" s="36">
        <f t="shared" si="33"/>
        <v>0</v>
      </c>
      <c r="U223" s="35"/>
      <c r="V223" s="35"/>
      <c r="W223" s="35"/>
      <c r="X223" s="35"/>
      <c r="Y223" s="36">
        <f t="shared" si="34"/>
        <v>0</v>
      </c>
      <c r="Z223" s="96">
        <f>'البيان النهائى '!Y225</f>
        <v>-28</v>
      </c>
      <c r="AA223" s="38">
        <f>'البيان النهائى '!Z225</f>
        <v>0</v>
      </c>
      <c r="AB223" s="37">
        <f>'البيان النهائى '!X225</f>
        <v>0</v>
      </c>
      <c r="AC223" s="38"/>
      <c r="AD223" s="39">
        <f t="shared" si="35"/>
        <v>0</v>
      </c>
      <c r="AE223" s="38"/>
      <c r="AF223" s="38"/>
      <c r="AG223" s="38">
        <f>'البيان النهائى '!AC225</f>
        <v>0</v>
      </c>
      <c r="AH223" s="38">
        <f>'البيان النهائى '!AB225*2.5</f>
        <v>0</v>
      </c>
      <c r="AI223" s="38"/>
      <c r="AJ223" s="38">
        <f>'البيان النهائى '!AF225</f>
        <v>0</v>
      </c>
      <c r="AK223" s="37">
        <f t="shared" si="36"/>
        <v>0</v>
      </c>
      <c r="AL223" s="40">
        <f t="shared" si="37"/>
        <v>0</v>
      </c>
      <c r="AM223" s="40">
        <f t="shared" si="38"/>
        <v>0</v>
      </c>
      <c r="AN223" s="79">
        <f t="shared" si="39"/>
        <v>0</v>
      </c>
      <c r="AO223" s="47"/>
      <c r="AP223" s="63">
        <f>'حضور وانصراف'!AT228*O223</f>
        <v>0</v>
      </c>
      <c r="AQ223" s="46">
        <f>'حضور وانصراف'!AY228</f>
        <v>0</v>
      </c>
    </row>
    <row r="224" spans="2:43" s="30" customFormat="1" ht="24" thickBot="1" x14ac:dyDescent="0.25">
      <c r="B224" s="31">
        <f>'البيان النهائى '!A226</f>
        <v>214</v>
      </c>
      <c r="C224" s="31">
        <f>'البيان النهائى '!B226</f>
        <v>0</v>
      </c>
      <c r="D224" s="31">
        <f>'حضور وانصراف'!F229</f>
        <v>0</v>
      </c>
      <c r="E224" s="31" t="s">
        <v>86</v>
      </c>
      <c r="F224" s="31"/>
      <c r="G224" s="32"/>
      <c r="H224" s="31" t="str">
        <f>'حضور وانصراف'!G229</f>
        <v>عامل انتاج</v>
      </c>
      <c r="I224" s="33">
        <f>'حضور وانصراف'!AU229</f>
        <v>0</v>
      </c>
      <c r="J224" s="33"/>
      <c r="K224" s="33"/>
      <c r="L224" s="33"/>
      <c r="M224" s="33">
        <f>'حضور وانصراف'!AV229</f>
        <v>0</v>
      </c>
      <c r="N224" s="33">
        <f t="shared" si="30"/>
        <v>0</v>
      </c>
      <c r="O224" s="34">
        <f t="shared" si="31"/>
        <v>0</v>
      </c>
      <c r="P224" s="35">
        <f>'البيان النهائى '!E226</f>
        <v>0</v>
      </c>
      <c r="Q224" s="61">
        <f>'البيان النهائى '!R226</f>
        <v>0</v>
      </c>
      <c r="R224" s="36">
        <f>'البيان النهائى '!U226+'البيان النهائى '!AA226</f>
        <v>0</v>
      </c>
      <c r="S224" s="94">
        <f t="shared" si="32"/>
        <v>0</v>
      </c>
      <c r="T224" s="36">
        <f t="shared" si="33"/>
        <v>0</v>
      </c>
      <c r="U224" s="35"/>
      <c r="V224" s="35"/>
      <c r="W224" s="35"/>
      <c r="X224" s="35"/>
      <c r="Y224" s="36">
        <f t="shared" si="34"/>
        <v>0</v>
      </c>
      <c r="Z224" s="96">
        <f>'البيان النهائى '!Y226</f>
        <v>-28</v>
      </c>
      <c r="AA224" s="38">
        <f>'البيان النهائى '!Z226</f>
        <v>0</v>
      </c>
      <c r="AB224" s="37">
        <f>'البيان النهائى '!X226</f>
        <v>0</v>
      </c>
      <c r="AC224" s="38"/>
      <c r="AD224" s="39">
        <f t="shared" si="35"/>
        <v>0</v>
      </c>
      <c r="AE224" s="38"/>
      <c r="AF224" s="38"/>
      <c r="AG224" s="38">
        <f>'البيان النهائى '!AC226</f>
        <v>0</v>
      </c>
      <c r="AH224" s="38">
        <f>'البيان النهائى '!AB226*2.5</f>
        <v>0</v>
      </c>
      <c r="AI224" s="38"/>
      <c r="AJ224" s="38">
        <f>'البيان النهائى '!AF226</f>
        <v>0</v>
      </c>
      <c r="AK224" s="37">
        <f t="shared" si="36"/>
        <v>0</v>
      </c>
      <c r="AL224" s="40">
        <f t="shared" si="37"/>
        <v>0</v>
      </c>
      <c r="AM224" s="40">
        <f t="shared" si="38"/>
        <v>0</v>
      </c>
      <c r="AN224" s="79">
        <f t="shared" si="39"/>
        <v>0</v>
      </c>
      <c r="AO224" s="47"/>
      <c r="AP224" s="63">
        <f>'حضور وانصراف'!AT229*O224</f>
        <v>0</v>
      </c>
      <c r="AQ224" s="46">
        <f>'حضور وانصراف'!AY229</f>
        <v>0</v>
      </c>
    </row>
    <row r="225" spans="2:43" s="30" customFormat="1" ht="24" thickBot="1" x14ac:dyDescent="0.25">
      <c r="B225" s="31">
        <f>'البيان النهائى '!A227</f>
        <v>215</v>
      </c>
      <c r="C225" s="31">
        <f>'البيان النهائى '!B227</f>
        <v>0</v>
      </c>
      <c r="D225" s="31">
        <f>'حضور وانصراف'!F230</f>
        <v>0</v>
      </c>
      <c r="E225" s="31" t="s">
        <v>86</v>
      </c>
      <c r="F225" s="31"/>
      <c r="G225" s="32"/>
      <c r="H225" s="31" t="str">
        <f>'حضور وانصراف'!G230</f>
        <v>عامل انتاج</v>
      </c>
      <c r="I225" s="33">
        <f>'حضور وانصراف'!AU230</f>
        <v>0</v>
      </c>
      <c r="J225" s="33"/>
      <c r="K225" s="33"/>
      <c r="L225" s="33"/>
      <c r="M225" s="33">
        <f>'حضور وانصراف'!AV230</f>
        <v>0</v>
      </c>
      <c r="N225" s="33">
        <f t="shared" si="30"/>
        <v>0</v>
      </c>
      <c r="O225" s="34">
        <f t="shared" si="31"/>
        <v>0</v>
      </c>
      <c r="P225" s="35">
        <f>'البيان النهائى '!E227</f>
        <v>0</v>
      </c>
      <c r="Q225" s="61">
        <f>'البيان النهائى '!R227</f>
        <v>0</v>
      </c>
      <c r="R225" s="36">
        <f>'البيان النهائى '!U227+'البيان النهائى '!AA227</f>
        <v>0</v>
      </c>
      <c r="S225" s="94">
        <f t="shared" si="32"/>
        <v>0</v>
      </c>
      <c r="T225" s="36">
        <f t="shared" si="33"/>
        <v>0</v>
      </c>
      <c r="U225" s="35"/>
      <c r="V225" s="35"/>
      <c r="W225" s="35"/>
      <c r="X225" s="35"/>
      <c r="Y225" s="36">
        <f t="shared" si="34"/>
        <v>0</v>
      </c>
      <c r="Z225" s="96">
        <f>'البيان النهائى '!Y227</f>
        <v>-28</v>
      </c>
      <c r="AA225" s="38">
        <f>'البيان النهائى '!Z227</f>
        <v>0</v>
      </c>
      <c r="AB225" s="37">
        <f>'البيان النهائى '!X227</f>
        <v>0</v>
      </c>
      <c r="AC225" s="38"/>
      <c r="AD225" s="39">
        <f t="shared" si="35"/>
        <v>0</v>
      </c>
      <c r="AE225" s="38"/>
      <c r="AF225" s="38"/>
      <c r="AG225" s="38">
        <f>'البيان النهائى '!AC227</f>
        <v>0</v>
      </c>
      <c r="AH225" s="38">
        <f>'البيان النهائى '!AB227*2.5</f>
        <v>0</v>
      </c>
      <c r="AI225" s="38"/>
      <c r="AJ225" s="38">
        <f>'البيان النهائى '!AF227</f>
        <v>0</v>
      </c>
      <c r="AK225" s="37">
        <f t="shared" si="36"/>
        <v>0</v>
      </c>
      <c r="AL225" s="40">
        <f t="shared" si="37"/>
        <v>0</v>
      </c>
      <c r="AM225" s="40">
        <f t="shared" si="38"/>
        <v>0</v>
      </c>
      <c r="AN225" s="79">
        <f t="shared" si="39"/>
        <v>0</v>
      </c>
      <c r="AO225" s="47"/>
      <c r="AP225" s="63">
        <f>'حضور وانصراف'!AT230*O225</f>
        <v>0</v>
      </c>
      <c r="AQ225" s="46">
        <f>'حضور وانصراف'!AY230</f>
        <v>0</v>
      </c>
    </row>
    <row r="226" spans="2:43" s="30" customFormat="1" ht="24" thickBot="1" x14ac:dyDescent="0.25">
      <c r="B226" s="31">
        <f>'البيان النهائى '!A228</f>
        <v>216</v>
      </c>
      <c r="C226" s="31">
        <f>'البيان النهائى '!B228</f>
        <v>0</v>
      </c>
      <c r="D226" s="31">
        <f>'حضور وانصراف'!F231</f>
        <v>0</v>
      </c>
      <c r="E226" s="31" t="s">
        <v>86</v>
      </c>
      <c r="F226" s="31"/>
      <c r="G226" s="32"/>
      <c r="H226" s="31" t="str">
        <f>'حضور وانصراف'!G231</f>
        <v>عامل انتاج</v>
      </c>
      <c r="I226" s="33">
        <f>'حضور وانصراف'!AU231</f>
        <v>0</v>
      </c>
      <c r="J226" s="33"/>
      <c r="K226" s="33"/>
      <c r="L226" s="33"/>
      <c r="M226" s="33">
        <f>'حضور وانصراف'!AV231</f>
        <v>0</v>
      </c>
      <c r="N226" s="33">
        <f t="shared" si="30"/>
        <v>0</v>
      </c>
      <c r="O226" s="34">
        <f t="shared" si="31"/>
        <v>0</v>
      </c>
      <c r="P226" s="35">
        <f>'البيان النهائى '!E228</f>
        <v>0</v>
      </c>
      <c r="Q226" s="61">
        <f>'البيان النهائى '!R228</f>
        <v>0</v>
      </c>
      <c r="R226" s="36">
        <f>'البيان النهائى '!U228+'البيان النهائى '!AA228</f>
        <v>0</v>
      </c>
      <c r="S226" s="94">
        <f t="shared" si="32"/>
        <v>0</v>
      </c>
      <c r="T226" s="36">
        <f t="shared" si="33"/>
        <v>0</v>
      </c>
      <c r="U226" s="35"/>
      <c r="V226" s="35"/>
      <c r="W226" s="35"/>
      <c r="X226" s="35"/>
      <c r="Y226" s="36">
        <f t="shared" si="34"/>
        <v>0</v>
      </c>
      <c r="Z226" s="96">
        <f>'البيان النهائى '!Y228</f>
        <v>-28</v>
      </c>
      <c r="AA226" s="38">
        <f>'البيان النهائى '!Z228</f>
        <v>0</v>
      </c>
      <c r="AB226" s="37">
        <f>'البيان النهائى '!X228</f>
        <v>0</v>
      </c>
      <c r="AC226" s="38"/>
      <c r="AD226" s="39">
        <f t="shared" si="35"/>
        <v>0</v>
      </c>
      <c r="AE226" s="38"/>
      <c r="AF226" s="38"/>
      <c r="AG226" s="38">
        <f>'البيان النهائى '!AC228</f>
        <v>0</v>
      </c>
      <c r="AH226" s="38">
        <f>'البيان النهائى '!AB228*2.5</f>
        <v>0</v>
      </c>
      <c r="AI226" s="38"/>
      <c r="AJ226" s="38">
        <f>'البيان النهائى '!AF228</f>
        <v>0</v>
      </c>
      <c r="AK226" s="37">
        <f t="shared" si="36"/>
        <v>0</v>
      </c>
      <c r="AL226" s="40">
        <f t="shared" si="37"/>
        <v>0</v>
      </c>
      <c r="AM226" s="40">
        <f t="shared" si="38"/>
        <v>0</v>
      </c>
      <c r="AN226" s="79">
        <f t="shared" si="39"/>
        <v>0</v>
      </c>
      <c r="AO226" s="47"/>
      <c r="AP226" s="63">
        <f>'حضور وانصراف'!AT231*O226</f>
        <v>0</v>
      </c>
      <c r="AQ226" s="46">
        <f>'حضور وانصراف'!AY231</f>
        <v>0</v>
      </c>
    </row>
    <row r="227" spans="2:43" s="30" customFormat="1" ht="24" thickBot="1" x14ac:dyDescent="0.25">
      <c r="B227" s="31">
        <f>'البيان النهائى '!A229</f>
        <v>217</v>
      </c>
      <c r="C227" s="31">
        <f>'البيان النهائى '!B229</f>
        <v>0</v>
      </c>
      <c r="D227" s="31">
        <f>'حضور وانصراف'!F232</f>
        <v>0</v>
      </c>
      <c r="E227" s="31" t="s">
        <v>86</v>
      </c>
      <c r="F227" s="31"/>
      <c r="G227" s="32"/>
      <c r="H227" s="31" t="str">
        <f>'حضور وانصراف'!G232</f>
        <v>عامل انتاج</v>
      </c>
      <c r="I227" s="33">
        <f>'حضور وانصراف'!AU232</f>
        <v>0</v>
      </c>
      <c r="J227" s="33"/>
      <c r="K227" s="33"/>
      <c r="L227" s="33"/>
      <c r="M227" s="33">
        <f>'حضور وانصراف'!AV232</f>
        <v>0</v>
      </c>
      <c r="N227" s="33">
        <f t="shared" si="30"/>
        <v>0</v>
      </c>
      <c r="O227" s="34">
        <f t="shared" si="31"/>
        <v>0</v>
      </c>
      <c r="P227" s="35">
        <f>'البيان النهائى '!E229</f>
        <v>0</v>
      </c>
      <c r="Q227" s="61">
        <f>'البيان النهائى '!R229</f>
        <v>0</v>
      </c>
      <c r="R227" s="36">
        <f>'البيان النهائى '!U229+'البيان النهائى '!AA229</f>
        <v>0</v>
      </c>
      <c r="S227" s="94">
        <f t="shared" si="32"/>
        <v>0</v>
      </c>
      <c r="T227" s="36">
        <f t="shared" si="33"/>
        <v>0</v>
      </c>
      <c r="U227" s="35"/>
      <c r="V227" s="35"/>
      <c r="W227" s="35"/>
      <c r="X227" s="35"/>
      <c r="Y227" s="36">
        <f t="shared" si="34"/>
        <v>0</v>
      </c>
      <c r="Z227" s="96">
        <f>'البيان النهائى '!Y229</f>
        <v>-28</v>
      </c>
      <c r="AA227" s="38">
        <f>'البيان النهائى '!Z229</f>
        <v>0</v>
      </c>
      <c r="AB227" s="37">
        <f>'البيان النهائى '!X229</f>
        <v>0</v>
      </c>
      <c r="AC227" s="38"/>
      <c r="AD227" s="39">
        <f t="shared" si="35"/>
        <v>0</v>
      </c>
      <c r="AE227" s="38"/>
      <c r="AF227" s="38"/>
      <c r="AG227" s="38">
        <f>'البيان النهائى '!AC229</f>
        <v>0</v>
      </c>
      <c r="AH227" s="38">
        <f>'البيان النهائى '!AB229*2.5</f>
        <v>0</v>
      </c>
      <c r="AI227" s="38"/>
      <c r="AJ227" s="38">
        <f>'البيان النهائى '!AF229</f>
        <v>0</v>
      </c>
      <c r="AK227" s="37">
        <f t="shared" si="36"/>
        <v>0</v>
      </c>
      <c r="AL227" s="40">
        <f t="shared" si="37"/>
        <v>0</v>
      </c>
      <c r="AM227" s="40">
        <f t="shared" si="38"/>
        <v>0</v>
      </c>
      <c r="AN227" s="79">
        <f t="shared" si="39"/>
        <v>0</v>
      </c>
      <c r="AO227" s="47"/>
      <c r="AP227" s="63">
        <f>'حضور وانصراف'!AT232*O227</f>
        <v>0</v>
      </c>
      <c r="AQ227" s="46">
        <f>'حضور وانصراف'!AY232</f>
        <v>0</v>
      </c>
    </row>
    <row r="228" spans="2:43" s="30" customFormat="1" ht="24" thickBot="1" x14ac:dyDescent="0.25">
      <c r="B228" s="31">
        <f>'البيان النهائى '!A230</f>
        <v>218</v>
      </c>
      <c r="C228" s="31">
        <f>'البيان النهائى '!B230</f>
        <v>0</v>
      </c>
      <c r="D228" s="31">
        <f>'حضور وانصراف'!F233</f>
        <v>0</v>
      </c>
      <c r="E228" s="31" t="s">
        <v>86</v>
      </c>
      <c r="F228" s="31"/>
      <c r="G228" s="32"/>
      <c r="H228" s="31" t="str">
        <f>'حضور وانصراف'!G233</f>
        <v>عامل انتاج</v>
      </c>
      <c r="I228" s="33">
        <f>'حضور وانصراف'!AU233</f>
        <v>0</v>
      </c>
      <c r="J228" s="33"/>
      <c r="K228" s="33"/>
      <c r="L228" s="33"/>
      <c r="M228" s="33">
        <f>'حضور وانصراف'!AV233</f>
        <v>0</v>
      </c>
      <c r="N228" s="33">
        <f t="shared" si="30"/>
        <v>0</v>
      </c>
      <c r="O228" s="34">
        <f t="shared" si="31"/>
        <v>0</v>
      </c>
      <c r="P228" s="35">
        <f>'البيان النهائى '!E230</f>
        <v>0</v>
      </c>
      <c r="Q228" s="61">
        <f>'البيان النهائى '!R230</f>
        <v>0</v>
      </c>
      <c r="R228" s="36">
        <f>'البيان النهائى '!U230+'البيان النهائى '!AA230</f>
        <v>0</v>
      </c>
      <c r="S228" s="94">
        <f t="shared" si="32"/>
        <v>0</v>
      </c>
      <c r="T228" s="36">
        <f t="shared" si="33"/>
        <v>0</v>
      </c>
      <c r="U228" s="35"/>
      <c r="V228" s="35"/>
      <c r="W228" s="35"/>
      <c r="X228" s="35"/>
      <c r="Y228" s="36">
        <f t="shared" si="34"/>
        <v>0</v>
      </c>
      <c r="Z228" s="96">
        <f>'البيان النهائى '!Y230</f>
        <v>-28</v>
      </c>
      <c r="AA228" s="38">
        <f>'البيان النهائى '!Z230</f>
        <v>0</v>
      </c>
      <c r="AB228" s="37">
        <f>'البيان النهائى '!X230</f>
        <v>0</v>
      </c>
      <c r="AC228" s="38"/>
      <c r="AD228" s="39">
        <f t="shared" si="35"/>
        <v>0</v>
      </c>
      <c r="AE228" s="38"/>
      <c r="AF228" s="38"/>
      <c r="AG228" s="38">
        <f>'البيان النهائى '!AC230</f>
        <v>0</v>
      </c>
      <c r="AH228" s="38">
        <f>'البيان النهائى '!AB230*2.5</f>
        <v>0</v>
      </c>
      <c r="AI228" s="38"/>
      <c r="AJ228" s="38">
        <f>'البيان النهائى '!AF230</f>
        <v>0</v>
      </c>
      <c r="AK228" s="37">
        <f t="shared" si="36"/>
        <v>0</v>
      </c>
      <c r="AL228" s="40">
        <f t="shared" si="37"/>
        <v>0</v>
      </c>
      <c r="AM228" s="40">
        <f t="shared" si="38"/>
        <v>0</v>
      </c>
      <c r="AN228" s="79">
        <f t="shared" si="39"/>
        <v>0</v>
      </c>
      <c r="AO228" s="47"/>
      <c r="AP228" s="63">
        <f>'حضور وانصراف'!AT233*O228</f>
        <v>0</v>
      </c>
      <c r="AQ228" s="46">
        <f>'حضور وانصراف'!AY233</f>
        <v>0</v>
      </c>
    </row>
    <row r="229" spans="2:43" s="30" customFormat="1" ht="24" thickBot="1" x14ac:dyDescent="0.25">
      <c r="B229" s="31">
        <f>'البيان النهائى '!A231</f>
        <v>219</v>
      </c>
      <c r="C229" s="31">
        <f>'البيان النهائى '!B231</f>
        <v>0</v>
      </c>
      <c r="D229" s="31">
        <f>'حضور وانصراف'!F234</f>
        <v>0</v>
      </c>
      <c r="E229" s="31" t="s">
        <v>86</v>
      </c>
      <c r="F229" s="31"/>
      <c r="G229" s="32"/>
      <c r="H229" s="31" t="str">
        <f>'حضور وانصراف'!G234</f>
        <v>عامل انتاج</v>
      </c>
      <c r="I229" s="33">
        <f>'حضور وانصراف'!AU234</f>
        <v>0</v>
      </c>
      <c r="J229" s="33"/>
      <c r="K229" s="33"/>
      <c r="L229" s="33"/>
      <c r="M229" s="33">
        <f>'حضور وانصراف'!AV234</f>
        <v>0</v>
      </c>
      <c r="N229" s="33">
        <f t="shared" si="30"/>
        <v>0</v>
      </c>
      <c r="O229" s="34">
        <f t="shared" si="31"/>
        <v>0</v>
      </c>
      <c r="P229" s="35">
        <f>'البيان النهائى '!E231</f>
        <v>0</v>
      </c>
      <c r="Q229" s="61">
        <f>'البيان النهائى '!R231</f>
        <v>0</v>
      </c>
      <c r="R229" s="36">
        <f>'البيان النهائى '!U231+'البيان النهائى '!AA231</f>
        <v>0</v>
      </c>
      <c r="S229" s="94">
        <f t="shared" si="32"/>
        <v>0</v>
      </c>
      <c r="T229" s="36">
        <f t="shared" si="33"/>
        <v>0</v>
      </c>
      <c r="U229" s="35"/>
      <c r="V229" s="35"/>
      <c r="W229" s="35"/>
      <c r="X229" s="35"/>
      <c r="Y229" s="36">
        <f t="shared" si="34"/>
        <v>0</v>
      </c>
      <c r="Z229" s="96">
        <f>'البيان النهائى '!Y231</f>
        <v>-28</v>
      </c>
      <c r="AA229" s="38">
        <f>'البيان النهائى '!Z231</f>
        <v>0</v>
      </c>
      <c r="AB229" s="37">
        <f>'البيان النهائى '!X231</f>
        <v>0</v>
      </c>
      <c r="AC229" s="38"/>
      <c r="AD229" s="39">
        <f t="shared" si="35"/>
        <v>0</v>
      </c>
      <c r="AE229" s="38"/>
      <c r="AF229" s="38"/>
      <c r="AG229" s="38">
        <f>'البيان النهائى '!AC231</f>
        <v>0</v>
      </c>
      <c r="AH229" s="38">
        <f>'البيان النهائى '!AB231*2.5</f>
        <v>0</v>
      </c>
      <c r="AI229" s="38"/>
      <c r="AJ229" s="38">
        <f>'البيان النهائى '!AF231</f>
        <v>0</v>
      </c>
      <c r="AK229" s="37">
        <f t="shared" si="36"/>
        <v>0</v>
      </c>
      <c r="AL229" s="40">
        <f t="shared" si="37"/>
        <v>0</v>
      </c>
      <c r="AM229" s="40">
        <f t="shared" si="38"/>
        <v>0</v>
      </c>
      <c r="AN229" s="79">
        <f t="shared" si="39"/>
        <v>0</v>
      </c>
      <c r="AO229" s="47"/>
      <c r="AP229" s="63">
        <f>'حضور وانصراف'!AT234*O229</f>
        <v>0</v>
      </c>
      <c r="AQ229" s="46">
        <f>'حضور وانصراف'!AY234</f>
        <v>0</v>
      </c>
    </row>
    <row r="230" spans="2:43" s="30" customFormat="1" ht="24" thickBot="1" x14ac:dyDescent="0.25">
      <c r="B230" s="31">
        <f>'البيان النهائى '!A232</f>
        <v>220</v>
      </c>
      <c r="C230" s="31">
        <f>'البيان النهائى '!B232</f>
        <v>0</v>
      </c>
      <c r="D230" s="31">
        <f>'حضور وانصراف'!F235</f>
        <v>0</v>
      </c>
      <c r="E230" s="31" t="s">
        <v>86</v>
      </c>
      <c r="F230" s="31"/>
      <c r="G230" s="32"/>
      <c r="H230" s="31" t="str">
        <f>'حضور وانصراف'!G235</f>
        <v>عامل انتاج</v>
      </c>
      <c r="I230" s="33">
        <f>'حضور وانصراف'!AU235</f>
        <v>0</v>
      </c>
      <c r="J230" s="33"/>
      <c r="K230" s="33"/>
      <c r="L230" s="33"/>
      <c r="M230" s="33">
        <f>'حضور وانصراف'!AV235</f>
        <v>0</v>
      </c>
      <c r="N230" s="33">
        <f t="shared" si="30"/>
        <v>0</v>
      </c>
      <c r="O230" s="34">
        <f t="shared" si="31"/>
        <v>0</v>
      </c>
      <c r="P230" s="35">
        <f>'البيان النهائى '!E232</f>
        <v>0</v>
      </c>
      <c r="Q230" s="61">
        <f>'البيان النهائى '!R232</f>
        <v>0</v>
      </c>
      <c r="R230" s="36">
        <f>'البيان النهائى '!U232+'البيان النهائى '!AA232</f>
        <v>0</v>
      </c>
      <c r="S230" s="94">
        <f t="shared" si="32"/>
        <v>0</v>
      </c>
      <c r="T230" s="36">
        <f t="shared" si="33"/>
        <v>0</v>
      </c>
      <c r="U230" s="35"/>
      <c r="V230" s="35"/>
      <c r="W230" s="35"/>
      <c r="X230" s="35"/>
      <c r="Y230" s="36">
        <f t="shared" si="34"/>
        <v>0</v>
      </c>
      <c r="Z230" s="96">
        <f>'البيان النهائى '!Y232</f>
        <v>-28</v>
      </c>
      <c r="AA230" s="38">
        <f>'البيان النهائى '!Z232</f>
        <v>0</v>
      </c>
      <c r="AB230" s="37">
        <f>'البيان النهائى '!X232</f>
        <v>0</v>
      </c>
      <c r="AC230" s="38"/>
      <c r="AD230" s="39">
        <f t="shared" si="35"/>
        <v>0</v>
      </c>
      <c r="AE230" s="38"/>
      <c r="AF230" s="38"/>
      <c r="AG230" s="38">
        <f>'البيان النهائى '!AC232</f>
        <v>0</v>
      </c>
      <c r="AH230" s="38">
        <f>'البيان النهائى '!AB232*2.5</f>
        <v>0</v>
      </c>
      <c r="AI230" s="38"/>
      <c r="AJ230" s="38">
        <f>'البيان النهائى '!AF232</f>
        <v>0</v>
      </c>
      <c r="AK230" s="37">
        <f t="shared" si="36"/>
        <v>0</v>
      </c>
      <c r="AL230" s="40">
        <f t="shared" si="37"/>
        <v>0</v>
      </c>
      <c r="AM230" s="40">
        <f t="shared" si="38"/>
        <v>0</v>
      </c>
      <c r="AN230" s="79">
        <f t="shared" si="39"/>
        <v>0</v>
      </c>
      <c r="AO230" s="47"/>
      <c r="AP230" s="63">
        <f>'حضور وانصراف'!AT235*O230</f>
        <v>0</v>
      </c>
      <c r="AQ230" s="46">
        <f>'حضور وانصراف'!AY235</f>
        <v>0</v>
      </c>
    </row>
    <row r="231" spans="2:43" s="30" customFormat="1" ht="24" thickBot="1" x14ac:dyDescent="0.25">
      <c r="B231" s="31">
        <f>'البيان النهائى '!A233</f>
        <v>221</v>
      </c>
      <c r="C231" s="31">
        <f>'البيان النهائى '!B233</f>
        <v>0</v>
      </c>
      <c r="D231" s="31">
        <f>'حضور وانصراف'!F236</f>
        <v>0</v>
      </c>
      <c r="E231" s="31" t="s">
        <v>86</v>
      </c>
      <c r="F231" s="31"/>
      <c r="G231" s="32"/>
      <c r="H231" s="31" t="str">
        <f>'حضور وانصراف'!G236</f>
        <v>عامل انتاج</v>
      </c>
      <c r="I231" s="33">
        <f>'حضور وانصراف'!AU236</f>
        <v>0</v>
      </c>
      <c r="J231" s="33"/>
      <c r="K231" s="33"/>
      <c r="L231" s="33"/>
      <c r="M231" s="33">
        <f>'حضور وانصراف'!AV236</f>
        <v>0</v>
      </c>
      <c r="N231" s="33">
        <f t="shared" si="30"/>
        <v>0</v>
      </c>
      <c r="O231" s="34">
        <f t="shared" si="31"/>
        <v>0</v>
      </c>
      <c r="P231" s="35">
        <f>'البيان النهائى '!E233</f>
        <v>0</v>
      </c>
      <c r="Q231" s="61">
        <f>'البيان النهائى '!R233</f>
        <v>0</v>
      </c>
      <c r="R231" s="36">
        <f>'البيان النهائى '!U233+'البيان النهائى '!AA233</f>
        <v>0</v>
      </c>
      <c r="S231" s="94">
        <f t="shared" si="32"/>
        <v>0</v>
      </c>
      <c r="T231" s="36">
        <f t="shared" si="33"/>
        <v>0</v>
      </c>
      <c r="U231" s="35"/>
      <c r="V231" s="35"/>
      <c r="W231" s="35"/>
      <c r="X231" s="35"/>
      <c r="Y231" s="36">
        <f t="shared" si="34"/>
        <v>0</v>
      </c>
      <c r="Z231" s="96">
        <f>'البيان النهائى '!Y233</f>
        <v>-28</v>
      </c>
      <c r="AA231" s="38">
        <f>'البيان النهائى '!Z233</f>
        <v>0</v>
      </c>
      <c r="AB231" s="37">
        <f>'البيان النهائى '!X233</f>
        <v>0</v>
      </c>
      <c r="AC231" s="38"/>
      <c r="AD231" s="39">
        <f t="shared" si="35"/>
        <v>0</v>
      </c>
      <c r="AE231" s="38"/>
      <c r="AF231" s="38"/>
      <c r="AG231" s="38">
        <f>'البيان النهائى '!AC233</f>
        <v>0</v>
      </c>
      <c r="AH231" s="38">
        <f>'البيان النهائى '!AB233*2.5</f>
        <v>0</v>
      </c>
      <c r="AI231" s="38"/>
      <c r="AJ231" s="38">
        <f>'البيان النهائى '!AF233</f>
        <v>0</v>
      </c>
      <c r="AK231" s="37">
        <f t="shared" si="36"/>
        <v>0</v>
      </c>
      <c r="AL231" s="40">
        <f t="shared" si="37"/>
        <v>0</v>
      </c>
      <c r="AM231" s="40">
        <f t="shared" si="38"/>
        <v>0</v>
      </c>
      <c r="AN231" s="79">
        <f t="shared" si="39"/>
        <v>0</v>
      </c>
      <c r="AO231" s="47"/>
      <c r="AP231" s="63">
        <f>'حضور وانصراف'!AT236*O231</f>
        <v>0</v>
      </c>
      <c r="AQ231" s="46">
        <f>'حضور وانصراف'!AY236</f>
        <v>0</v>
      </c>
    </row>
    <row r="232" spans="2:43" s="30" customFormat="1" ht="24" thickBot="1" x14ac:dyDescent="0.25">
      <c r="B232" s="31">
        <f>'البيان النهائى '!A234</f>
        <v>222</v>
      </c>
      <c r="C232" s="31">
        <f>'البيان النهائى '!B234</f>
        <v>0</v>
      </c>
      <c r="D232" s="31">
        <f>'حضور وانصراف'!F237</f>
        <v>0</v>
      </c>
      <c r="E232" s="31" t="s">
        <v>86</v>
      </c>
      <c r="F232" s="31"/>
      <c r="G232" s="32"/>
      <c r="H232" s="31" t="str">
        <f>'حضور وانصراف'!G237</f>
        <v>عامل انتاج</v>
      </c>
      <c r="I232" s="33">
        <f>'حضور وانصراف'!AU237</f>
        <v>0</v>
      </c>
      <c r="J232" s="33"/>
      <c r="K232" s="33"/>
      <c r="L232" s="33"/>
      <c r="M232" s="33">
        <f>'حضور وانصراف'!AV237</f>
        <v>0</v>
      </c>
      <c r="N232" s="33">
        <f t="shared" si="30"/>
        <v>0</v>
      </c>
      <c r="O232" s="34">
        <f t="shared" si="31"/>
        <v>0</v>
      </c>
      <c r="P232" s="35">
        <f>'البيان النهائى '!E234</f>
        <v>0</v>
      </c>
      <c r="Q232" s="61">
        <f>'البيان النهائى '!R234</f>
        <v>0</v>
      </c>
      <c r="R232" s="36">
        <f>'البيان النهائى '!U234+'البيان النهائى '!AA234</f>
        <v>0</v>
      </c>
      <c r="S232" s="94">
        <f t="shared" si="32"/>
        <v>0</v>
      </c>
      <c r="T232" s="36">
        <f t="shared" si="33"/>
        <v>0</v>
      </c>
      <c r="U232" s="35"/>
      <c r="V232" s="35"/>
      <c r="W232" s="35"/>
      <c r="X232" s="35"/>
      <c r="Y232" s="36">
        <f t="shared" si="34"/>
        <v>0</v>
      </c>
      <c r="Z232" s="96">
        <f>'البيان النهائى '!Y234</f>
        <v>-28</v>
      </c>
      <c r="AA232" s="38">
        <f>'البيان النهائى '!Z234</f>
        <v>0</v>
      </c>
      <c r="AB232" s="37">
        <f>'البيان النهائى '!X234</f>
        <v>0</v>
      </c>
      <c r="AC232" s="38"/>
      <c r="AD232" s="39">
        <f t="shared" si="35"/>
        <v>0</v>
      </c>
      <c r="AE232" s="38"/>
      <c r="AF232" s="38"/>
      <c r="AG232" s="38">
        <f>'البيان النهائى '!AC234</f>
        <v>0</v>
      </c>
      <c r="AH232" s="38">
        <f>'البيان النهائى '!AB234*2.5</f>
        <v>0</v>
      </c>
      <c r="AI232" s="38"/>
      <c r="AJ232" s="38">
        <f>'البيان النهائى '!AF234</f>
        <v>0</v>
      </c>
      <c r="AK232" s="37">
        <f t="shared" si="36"/>
        <v>0</v>
      </c>
      <c r="AL232" s="40">
        <f t="shared" si="37"/>
        <v>0</v>
      </c>
      <c r="AM232" s="40">
        <f t="shared" si="38"/>
        <v>0</v>
      </c>
      <c r="AN232" s="79">
        <f t="shared" si="39"/>
        <v>0</v>
      </c>
      <c r="AO232" s="47"/>
      <c r="AP232" s="63">
        <f>'حضور وانصراف'!AT237*O232</f>
        <v>0</v>
      </c>
      <c r="AQ232" s="46">
        <f>'حضور وانصراف'!AY237</f>
        <v>0</v>
      </c>
    </row>
    <row r="233" spans="2:43" s="30" customFormat="1" ht="24" thickBot="1" x14ac:dyDescent="0.25">
      <c r="B233" s="31">
        <f>'البيان النهائى '!A235</f>
        <v>223</v>
      </c>
      <c r="C233" s="31">
        <f>'البيان النهائى '!B235</f>
        <v>0</v>
      </c>
      <c r="D233" s="31">
        <f>'حضور وانصراف'!F238</f>
        <v>0</v>
      </c>
      <c r="E233" s="31" t="s">
        <v>86</v>
      </c>
      <c r="F233" s="31"/>
      <c r="G233" s="32"/>
      <c r="H233" s="31" t="str">
        <f>'حضور وانصراف'!G238</f>
        <v>عامل انتاج</v>
      </c>
      <c r="I233" s="33">
        <f>'حضور وانصراف'!AU238</f>
        <v>0</v>
      </c>
      <c r="J233" s="33"/>
      <c r="K233" s="33"/>
      <c r="L233" s="33"/>
      <c r="M233" s="33">
        <f>'حضور وانصراف'!AV238</f>
        <v>0</v>
      </c>
      <c r="N233" s="33">
        <f t="shared" si="30"/>
        <v>0</v>
      </c>
      <c r="O233" s="34">
        <f t="shared" si="31"/>
        <v>0</v>
      </c>
      <c r="P233" s="35">
        <f>'البيان النهائى '!E235</f>
        <v>0</v>
      </c>
      <c r="Q233" s="61">
        <f>'البيان النهائى '!R235</f>
        <v>0</v>
      </c>
      <c r="R233" s="36">
        <f>'البيان النهائى '!U235+'البيان النهائى '!AA235</f>
        <v>0</v>
      </c>
      <c r="S233" s="94">
        <f t="shared" si="32"/>
        <v>0</v>
      </c>
      <c r="T233" s="36">
        <f t="shared" si="33"/>
        <v>0</v>
      </c>
      <c r="U233" s="35"/>
      <c r="V233" s="35"/>
      <c r="W233" s="35"/>
      <c r="X233" s="35"/>
      <c r="Y233" s="36">
        <f t="shared" si="34"/>
        <v>0</v>
      </c>
      <c r="Z233" s="96">
        <f>'البيان النهائى '!Y235</f>
        <v>-28</v>
      </c>
      <c r="AA233" s="38">
        <f>'البيان النهائى '!Z235</f>
        <v>0</v>
      </c>
      <c r="AB233" s="37">
        <f>'البيان النهائى '!X235</f>
        <v>0</v>
      </c>
      <c r="AC233" s="38"/>
      <c r="AD233" s="39">
        <f t="shared" si="35"/>
        <v>0</v>
      </c>
      <c r="AE233" s="38"/>
      <c r="AF233" s="38"/>
      <c r="AG233" s="38">
        <f>'البيان النهائى '!AC235</f>
        <v>0</v>
      </c>
      <c r="AH233" s="38">
        <f>'البيان النهائى '!AB235*2.5</f>
        <v>0</v>
      </c>
      <c r="AI233" s="38"/>
      <c r="AJ233" s="38">
        <f>'البيان النهائى '!AF235</f>
        <v>0</v>
      </c>
      <c r="AK233" s="37">
        <f t="shared" si="36"/>
        <v>0</v>
      </c>
      <c r="AL233" s="40">
        <f t="shared" si="37"/>
        <v>0</v>
      </c>
      <c r="AM233" s="40">
        <f t="shared" si="38"/>
        <v>0</v>
      </c>
      <c r="AN233" s="79">
        <f t="shared" si="39"/>
        <v>0</v>
      </c>
      <c r="AO233" s="47"/>
      <c r="AP233" s="63">
        <f>'حضور وانصراف'!AT238*O233</f>
        <v>0</v>
      </c>
      <c r="AQ233" s="46">
        <f>'حضور وانصراف'!AY238</f>
        <v>0</v>
      </c>
    </row>
    <row r="234" spans="2:43" s="30" customFormat="1" ht="24" thickBot="1" x14ac:dyDescent="0.25">
      <c r="B234" s="31">
        <f>'البيان النهائى '!A236</f>
        <v>224</v>
      </c>
      <c r="C234" s="31">
        <f>'البيان النهائى '!B236</f>
        <v>0</v>
      </c>
      <c r="D234" s="31">
        <f>'حضور وانصراف'!F239</f>
        <v>0</v>
      </c>
      <c r="E234" s="31" t="s">
        <v>86</v>
      </c>
      <c r="F234" s="31"/>
      <c r="G234" s="32"/>
      <c r="H234" s="31" t="str">
        <f>'حضور وانصراف'!G239</f>
        <v>عامل انتاج</v>
      </c>
      <c r="I234" s="33">
        <f>'حضور وانصراف'!AU239</f>
        <v>0</v>
      </c>
      <c r="J234" s="33"/>
      <c r="K234" s="33"/>
      <c r="L234" s="33"/>
      <c r="M234" s="33">
        <f>'حضور وانصراف'!AV239</f>
        <v>0</v>
      </c>
      <c r="N234" s="33">
        <f t="shared" si="30"/>
        <v>0</v>
      </c>
      <c r="O234" s="34">
        <f t="shared" si="31"/>
        <v>0</v>
      </c>
      <c r="P234" s="35">
        <f>'البيان النهائى '!E236</f>
        <v>0</v>
      </c>
      <c r="Q234" s="61">
        <f>'البيان النهائى '!R236</f>
        <v>0</v>
      </c>
      <c r="R234" s="36">
        <f>'البيان النهائى '!U236+'البيان النهائى '!AA236</f>
        <v>0</v>
      </c>
      <c r="S234" s="94">
        <f t="shared" si="32"/>
        <v>0</v>
      </c>
      <c r="T234" s="36">
        <f t="shared" si="33"/>
        <v>0</v>
      </c>
      <c r="U234" s="35"/>
      <c r="V234" s="35"/>
      <c r="W234" s="35"/>
      <c r="X234" s="35"/>
      <c r="Y234" s="36">
        <f t="shared" si="34"/>
        <v>0</v>
      </c>
      <c r="Z234" s="96">
        <f>'البيان النهائى '!Y236</f>
        <v>-28</v>
      </c>
      <c r="AA234" s="38">
        <f>'البيان النهائى '!Z236</f>
        <v>0</v>
      </c>
      <c r="AB234" s="37">
        <f>'البيان النهائى '!X236</f>
        <v>0</v>
      </c>
      <c r="AC234" s="38"/>
      <c r="AD234" s="39">
        <f t="shared" si="35"/>
        <v>0</v>
      </c>
      <c r="AE234" s="38"/>
      <c r="AF234" s="38"/>
      <c r="AG234" s="38">
        <f>'البيان النهائى '!AC236</f>
        <v>0</v>
      </c>
      <c r="AH234" s="38">
        <f>'البيان النهائى '!AB236*2.5</f>
        <v>0</v>
      </c>
      <c r="AI234" s="38"/>
      <c r="AJ234" s="38">
        <f>'البيان النهائى '!AF236</f>
        <v>0</v>
      </c>
      <c r="AK234" s="37">
        <f t="shared" si="36"/>
        <v>0</v>
      </c>
      <c r="AL234" s="40">
        <f t="shared" si="37"/>
        <v>0</v>
      </c>
      <c r="AM234" s="40">
        <f t="shared" si="38"/>
        <v>0</v>
      </c>
      <c r="AN234" s="79">
        <f t="shared" si="39"/>
        <v>0</v>
      </c>
      <c r="AO234" s="47"/>
      <c r="AP234" s="63">
        <f>'حضور وانصراف'!AT239*O234</f>
        <v>0</v>
      </c>
      <c r="AQ234" s="46">
        <f>'حضور وانصراف'!AY239</f>
        <v>0</v>
      </c>
    </row>
    <row r="235" spans="2:43" s="30" customFormat="1" ht="24" thickBot="1" x14ac:dyDescent="0.25">
      <c r="B235" s="31">
        <f>'البيان النهائى '!A237</f>
        <v>225</v>
      </c>
      <c r="C235" s="31">
        <f>'البيان النهائى '!B237</f>
        <v>0</v>
      </c>
      <c r="D235" s="31">
        <f>'حضور وانصراف'!F240</f>
        <v>0</v>
      </c>
      <c r="E235" s="31" t="s">
        <v>86</v>
      </c>
      <c r="F235" s="31"/>
      <c r="G235" s="32"/>
      <c r="H235" s="31" t="str">
        <f>'حضور وانصراف'!G240</f>
        <v>عامل انتاج</v>
      </c>
      <c r="I235" s="33">
        <f>'حضور وانصراف'!AU240</f>
        <v>0</v>
      </c>
      <c r="J235" s="33"/>
      <c r="K235" s="33"/>
      <c r="L235" s="33"/>
      <c r="M235" s="33">
        <f>'حضور وانصراف'!AV240</f>
        <v>0</v>
      </c>
      <c r="N235" s="33">
        <f t="shared" si="30"/>
        <v>0</v>
      </c>
      <c r="O235" s="34">
        <f t="shared" si="31"/>
        <v>0</v>
      </c>
      <c r="P235" s="35">
        <f>'البيان النهائى '!E237</f>
        <v>0</v>
      </c>
      <c r="Q235" s="61">
        <f>'البيان النهائى '!R237</f>
        <v>0</v>
      </c>
      <c r="R235" s="36">
        <f>'البيان النهائى '!U237+'البيان النهائى '!AA237</f>
        <v>0</v>
      </c>
      <c r="S235" s="94">
        <f t="shared" si="32"/>
        <v>0</v>
      </c>
      <c r="T235" s="36">
        <f t="shared" si="33"/>
        <v>0</v>
      </c>
      <c r="U235" s="35"/>
      <c r="V235" s="35"/>
      <c r="W235" s="35"/>
      <c r="X235" s="35"/>
      <c r="Y235" s="36">
        <f t="shared" si="34"/>
        <v>0</v>
      </c>
      <c r="Z235" s="96">
        <f>'البيان النهائى '!Y237</f>
        <v>-28</v>
      </c>
      <c r="AA235" s="38">
        <f>'البيان النهائى '!Z237</f>
        <v>0</v>
      </c>
      <c r="AB235" s="37">
        <f>'البيان النهائى '!X237</f>
        <v>0</v>
      </c>
      <c r="AC235" s="38"/>
      <c r="AD235" s="39">
        <f t="shared" si="35"/>
        <v>0</v>
      </c>
      <c r="AE235" s="38"/>
      <c r="AF235" s="38"/>
      <c r="AG235" s="38">
        <f>'البيان النهائى '!AC237</f>
        <v>0</v>
      </c>
      <c r="AH235" s="38">
        <f>'البيان النهائى '!AB237*2.5</f>
        <v>0</v>
      </c>
      <c r="AI235" s="38"/>
      <c r="AJ235" s="38">
        <f>'البيان النهائى '!AF237</f>
        <v>0</v>
      </c>
      <c r="AK235" s="37">
        <f t="shared" si="36"/>
        <v>0</v>
      </c>
      <c r="AL235" s="40">
        <f t="shared" si="37"/>
        <v>0</v>
      </c>
      <c r="AM235" s="40">
        <f t="shared" si="38"/>
        <v>0</v>
      </c>
      <c r="AN235" s="79">
        <f t="shared" si="39"/>
        <v>0</v>
      </c>
      <c r="AO235" s="47"/>
      <c r="AP235" s="63">
        <f>'حضور وانصراف'!AT240*O235</f>
        <v>0</v>
      </c>
      <c r="AQ235" s="46">
        <f>'حضور وانصراف'!AY240</f>
        <v>0</v>
      </c>
    </row>
    <row r="236" spans="2:43" s="30" customFormat="1" ht="24" thickBot="1" x14ac:dyDescent="0.25">
      <c r="B236" s="31">
        <f>'البيان النهائى '!A238</f>
        <v>226</v>
      </c>
      <c r="C236" s="31">
        <f>'البيان النهائى '!B238</f>
        <v>0</v>
      </c>
      <c r="D236" s="31">
        <f>'حضور وانصراف'!F241</f>
        <v>0</v>
      </c>
      <c r="E236" s="31" t="s">
        <v>86</v>
      </c>
      <c r="F236" s="31"/>
      <c r="G236" s="32"/>
      <c r="H236" s="31" t="str">
        <f>'حضور وانصراف'!G241</f>
        <v>عامل انتاج</v>
      </c>
      <c r="I236" s="33">
        <f>'حضور وانصراف'!AU241</f>
        <v>0</v>
      </c>
      <c r="J236" s="33"/>
      <c r="K236" s="33"/>
      <c r="L236" s="33"/>
      <c r="M236" s="33">
        <f>'حضور وانصراف'!AV241</f>
        <v>0</v>
      </c>
      <c r="N236" s="33">
        <f t="shared" si="30"/>
        <v>0</v>
      </c>
      <c r="O236" s="34">
        <f t="shared" si="31"/>
        <v>0</v>
      </c>
      <c r="P236" s="35">
        <f>'البيان النهائى '!E238</f>
        <v>0</v>
      </c>
      <c r="Q236" s="61">
        <f>'البيان النهائى '!R238</f>
        <v>0</v>
      </c>
      <c r="R236" s="36">
        <f>'البيان النهائى '!U238+'البيان النهائى '!AA238</f>
        <v>0</v>
      </c>
      <c r="S236" s="94">
        <f t="shared" si="32"/>
        <v>0</v>
      </c>
      <c r="T236" s="36">
        <f t="shared" si="33"/>
        <v>0</v>
      </c>
      <c r="U236" s="35"/>
      <c r="V236" s="35"/>
      <c r="W236" s="35"/>
      <c r="X236" s="35"/>
      <c r="Y236" s="36">
        <f t="shared" si="34"/>
        <v>0</v>
      </c>
      <c r="Z236" s="96">
        <f>'البيان النهائى '!Y238</f>
        <v>-28</v>
      </c>
      <c r="AA236" s="38">
        <f>'البيان النهائى '!Z238</f>
        <v>0</v>
      </c>
      <c r="AB236" s="37">
        <f>'البيان النهائى '!X238</f>
        <v>0</v>
      </c>
      <c r="AC236" s="38"/>
      <c r="AD236" s="39">
        <f t="shared" si="35"/>
        <v>0</v>
      </c>
      <c r="AE236" s="38"/>
      <c r="AF236" s="38"/>
      <c r="AG236" s="38">
        <f>'البيان النهائى '!AC238</f>
        <v>0</v>
      </c>
      <c r="AH236" s="38">
        <f>'البيان النهائى '!AB238*2.5</f>
        <v>0</v>
      </c>
      <c r="AI236" s="38"/>
      <c r="AJ236" s="38">
        <f>'البيان النهائى '!AF238</f>
        <v>0</v>
      </c>
      <c r="AK236" s="37">
        <f t="shared" si="36"/>
        <v>0</v>
      </c>
      <c r="AL236" s="40">
        <f t="shared" si="37"/>
        <v>0</v>
      </c>
      <c r="AM236" s="40">
        <f t="shared" si="38"/>
        <v>0</v>
      </c>
      <c r="AN236" s="79">
        <f t="shared" si="39"/>
        <v>0</v>
      </c>
      <c r="AO236" s="47"/>
      <c r="AP236" s="63">
        <f>'حضور وانصراف'!AT241*O236</f>
        <v>0</v>
      </c>
      <c r="AQ236" s="46">
        <f>'حضور وانصراف'!AY241</f>
        <v>0</v>
      </c>
    </row>
    <row r="237" spans="2:43" s="30" customFormat="1" ht="24" thickBot="1" x14ac:dyDescent="0.25">
      <c r="B237" s="31">
        <f>'البيان النهائى '!A239</f>
        <v>227</v>
      </c>
      <c r="C237" s="31">
        <f>'البيان النهائى '!B239</f>
        <v>0</v>
      </c>
      <c r="D237" s="31">
        <f>'حضور وانصراف'!F242</f>
        <v>0</v>
      </c>
      <c r="E237" s="31" t="s">
        <v>86</v>
      </c>
      <c r="F237" s="31"/>
      <c r="G237" s="32"/>
      <c r="H237" s="31" t="str">
        <f>'حضور وانصراف'!G242</f>
        <v>عامل انتاج</v>
      </c>
      <c r="I237" s="33">
        <f>'حضور وانصراف'!AU242</f>
        <v>0</v>
      </c>
      <c r="J237" s="33"/>
      <c r="K237" s="33"/>
      <c r="L237" s="33"/>
      <c r="M237" s="33">
        <f>'حضور وانصراف'!AV242</f>
        <v>0</v>
      </c>
      <c r="N237" s="33">
        <f t="shared" si="30"/>
        <v>0</v>
      </c>
      <c r="O237" s="34">
        <f t="shared" si="31"/>
        <v>0</v>
      </c>
      <c r="P237" s="35">
        <f>'البيان النهائى '!E239</f>
        <v>0</v>
      </c>
      <c r="Q237" s="61">
        <f>'البيان النهائى '!R239</f>
        <v>0</v>
      </c>
      <c r="R237" s="36">
        <f>'البيان النهائى '!U239+'البيان النهائى '!AA239</f>
        <v>0</v>
      </c>
      <c r="S237" s="94">
        <f t="shared" si="32"/>
        <v>0</v>
      </c>
      <c r="T237" s="36">
        <f t="shared" si="33"/>
        <v>0</v>
      </c>
      <c r="U237" s="35"/>
      <c r="V237" s="35"/>
      <c r="W237" s="35"/>
      <c r="X237" s="35"/>
      <c r="Y237" s="36">
        <f t="shared" si="34"/>
        <v>0</v>
      </c>
      <c r="Z237" s="96">
        <f>'البيان النهائى '!Y239</f>
        <v>-28</v>
      </c>
      <c r="AA237" s="38">
        <f>'البيان النهائى '!Z239</f>
        <v>0</v>
      </c>
      <c r="AB237" s="37">
        <f>'البيان النهائى '!X239</f>
        <v>0</v>
      </c>
      <c r="AC237" s="38"/>
      <c r="AD237" s="39">
        <f t="shared" si="35"/>
        <v>0</v>
      </c>
      <c r="AE237" s="38"/>
      <c r="AF237" s="38"/>
      <c r="AG237" s="38">
        <f>'البيان النهائى '!AC239</f>
        <v>0</v>
      </c>
      <c r="AH237" s="38">
        <f>'البيان النهائى '!AB239*2.5</f>
        <v>0</v>
      </c>
      <c r="AI237" s="38"/>
      <c r="AJ237" s="38">
        <f>'البيان النهائى '!AF239</f>
        <v>0</v>
      </c>
      <c r="AK237" s="37">
        <f t="shared" si="36"/>
        <v>0</v>
      </c>
      <c r="AL237" s="40">
        <f t="shared" si="37"/>
        <v>0</v>
      </c>
      <c r="AM237" s="40">
        <f t="shared" si="38"/>
        <v>0</v>
      </c>
      <c r="AN237" s="79">
        <f t="shared" si="39"/>
        <v>0</v>
      </c>
      <c r="AO237" s="47"/>
      <c r="AP237" s="63">
        <f>'حضور وانصراف'!AT242*O237</f>
        <v>0</v>
      </c>
      <c r="AQ237" s="46">
        <f>'حضور وانصراف'!AY242</f>
        <v>0</v>
      </c>
    </row>
    <row r="238" spans="2:43" s="30" customFormat="1" ht="24" thickBot="1" x14ac:dyDescent="0.25">
      <c r="B238" s="31">
        <f>'البيان النهائى '!A240</f>
        <v>228</v>
      </c>
      <c r="C238" s="31">
        <f>'البيان النهائى '!B240</f>
        <v>0</v>
      </c>
      <c r="D238" s="31">
        <f>'حضور وانصراف'!F243</f>
        <v>0</v>
      </c>
      <c r="E238" s="31" t="s">
        <v>86</v>
      </c>
      <c r="F238" s="31"/>
      <c r="G238" s="32"/>
      <c r="H238" s="31" t="str">
        <f>'حضور وانصراف'!G243</f>
        <v>عامل انتاج</v>
      </c>
      <c r="I238" s="33">
        <f>'حضور وانصراف'!AU243</f>
        <v>0</v>
      </c>
      <c r="J238" s="33"/>
      <c r="K238" s="33"/>
      <c r="L238" s="33"/>
      <c r="M238" s="33">
        <f>'حضور وانصراف'!AV243</f>
        <v>0</v>
      </c>
      <c r="N238" s="33">
        <f t="shared" si="30"/>
        <v>0</v>
      </c>
      <c r="O238" s="34">
        <f t="shared" si="31"/>
        <v>0</v>
      </c>
      <c r="P238" s="35">
        <f>'البيان النهائى '!E240</f>
        <v>0</v>
      </c>
      <c r="Q238" s="61">
        <f>'البيان النهائى '!R240</f>
        <v>0</v>
      </c>
      <c r="R238" s="36">
        <f>'البيان النهائى '!U240+'البيان النهائى '!AA240</f>
        <v>0</v>
      </c>
      <c r="S238" s="94">
        <f t="shared" si="32"/>
        <v>0</v>
      </c>
      <c r="T238" s="36">
        <f t="shared" si="33"/>
        <v>0</v>
      </c>
      <c r="U238" s="35"/>
      <c r="V238" s="35"/>
      <c r="W238" s="35"/>
      <c r="X238" s="35"/>
      <c r="Y238" s="36">
        <f t="shared" si="34"/>
        <v>0</v>
      </c>
      <c r="Z238" s="96">
        <f>'البيان النهائى '!Y240</f>
        <v>-28</v>
      </c>
      <c r="AA238" s="38">
        <f>'البيان النهائى '!Z240</f>
        <v>0</v>
      </c>
      <c r="AB238" s="37">
        <f>'البيان النهائى '!X240</f>
        <v>0</v>
      </c>
      <c r="AC238" s="38"/>
      <c r="AD238" s="39">
        <f t="shared" si="35"/>
        <v>0</v>
      </c>
      <c r="AE238" s="38"/>
      <c r="AF238" s="38"/>
      <c r="AG238" s="38">
        <f>'البيان النهائى '!AC240</f>
        <v>0</v>
      </c>
      <c r="AH238" s="38">
        <f>'البيان النهائى '!AB240*2.5</f>
        <v>0</v>
      </c>
      <c r="AI238" s="38"/>
      <c r="AJ238" s="38">
        <f>'البيان النهائى '!AF240</f>
        <v>0</v>
      </c>
      <c r="AK238" s="37">
        <f t="shared" si="36"/>
        <v>0</v>
      </c>
      <c r="AL238" s="40">
        <f t="shared" si="37"/>
        <v>0</v>
      </c>
      <c r="AM238" s="40">
        <f t="shared" si="38"/>
        <v>0</v>
      </c>
      <c r="AN238" s="79">
        <f t="shared" si="39"/>
        <v>0</v>
      </c>
      <c r="AO238" s="47"/>
      <c r="AP238" s="63">
        <f>'حضور وانصراف'!AT243*O238</f>
        <v>0</v>
      </c>
      <c r="AQ238" s="46">
        <f>'حضور وانصراف'!AY243</f>
        <v>0</v>
      </c>
    </row>
    <row r="239" spans="2:43" s="30" customFormat="1" ht="24" thickBot="1" x14ac:dyDescent="0.25">
      <c r="B239" s="31">
        <f>'البيان النهائى '!A241</f>
        <v>229</v>
      </c>
      <c r="C239" s="31">
        <f>'البيان النهائى '!B241</f>
        <v>0</v>
      </c>
      <c r="D239" s="31">
        <f>'حضور وانصراف'!F244</f>
        <v>0</v>
      </c>
      <c r="E239" s="31" t="s">
        <v>86</v>
      </c>
      <c r="F239" s="31"/>
      <c r="G239" s="32"/>
      <c r="H239" s="31" t="str">
        <f>'حضور وانصراف'!G244</f>
        <v>عامل انتاج</v>
      </c>
      <c r="I239" s="33">
        <f>'حضور وانصراف'!AU244</f>
        <v>0</v>
      </c>
      <c r="J239" s="33"/>
      <c r="K239" s="33"/>
      <c r="L239" s="33"/>
      <c r="M239" s="33">
        <f>'حضور وانصراف'!AV244</f>
        <v>0</v>
      </c>
      <c r="N239" s="33">
        <f t="shared" si="30"/>
        <v>0</v>
      </c>
      <c r="O239" s="34">
        <f t="shared" si="31"/>
        <v>0</v>
      </c>
      <c r="P239" s="35">
        <f>'البيان النهائى '!E241</f>
        <v>0</v>
      </c>
      <c r="Q239" s="61">
        <f>'البيان النهائى '!R241</f>
        <v>0</v>
      </c>
      <c r="R239" s="36">
        <f>'البيان النهائى '!U241+'البيان النهائى '!AA241</f>
        <v>0</v>
      </c>
      <c r="S239" s="94">
        <f t="shared" si="32"/>
        <v>0</v>
      </c>
      <c r="T239" s="36">
        <f t="shared" si="33"/>
        <v>0</v>
      </c>
      <c r="U239" s="35"/>
      <c r="V239" s="35"/>
      <c r="W239" s="35"/>
      <c r="X239" s="35"/>
      <c r="Y239" s="36">
        <f t="shared" si="34"/>
        <v>0</v>
      </c>
      <c r="Z239" s="96">
        <f>'البيان النهائى '!Y241</f>
        <v>-28</v>
      </c>
      <c r="AA239" s="38">
        <f>'البيان النهائى '!Z241</f>
        <v>0</v>
      </c>
      <c r="AB239" s="37">
        <f>'البيان النهائى '!X241</f>
        <v>0</v>
      </c>
      <c r="AC239" s="38"/>
      <c r="AD239" s="39">
        <f t="shared" si="35"/>
        <v>0</v>
      </c>
      <c r="AE239" s="38"/>
      <c r="AF239" s="38"/>
      <c r="AG239" s="38">
        <f>'البيان النهائى '!AC241</f>
        <v>0</v>
      </c>
      <c r="AH239" s="38">
        <f>'البيان النهائى '!AB241*2.5</f>
        <v>0</v>
      </c>
      <c r="AI239" s="38"/>
      <c r="AJ239" s="38">
        <f>'البيان النهائى '!AF241</f>
        <v>0</v>
      </c>
      <c r="AK239" s="37">
        <f t="shared" si="36"/>
        <v>0</v>
      </c>
      <c r="AL239" s="40">
        <f t="shared" si="37"/>
        <v>0</v>
      </c>
      <c r="AM239" s="40">
        <f t="shared" si="38"/>
        <v>0</v>
      </c>
      <c r="AN239" s="79">
        <f t="shared" si="39"/>
        <v>0</v>
      </c>
      <c r="AO239" s="47"/>
      <c r="AP239" s="63">
        <f>'حضور وانصراف'!AT244*O239</f>
        <v>0</v>
      </c>
      <c r="AQ239" s="46">
        <f>'حضور وانصراف'!AY244</f>
        <v>0</v>
      </c>
    </row>
    <row r="240" spans="2:43" s="30" customFormat="1" ht="24" thickBot="1" x14ac:dyDescent="0.25">
      <c r="B240" s="31">
        <f>'البيان النهائى '!A242</f>
        <v>230</v>
      </c>
      <c r="C240" s="31">
        <f>'البيان النهائى '!B242</f>
        <v>0</v>
      </c>
      <c r="D240" s="31">
        <f>'حضور وانصراف'!F245</f>
        <v>0</v>
      </c>
      <c r="E240" s="31" t="s">
        <v>86</v>
      </c>
      <c r="F240" s="31"/>
      <c r="G240" s="32"/>
      <c r="H240" s="31" t="str">
        <f>'حضور وانصراف'!G245</f>
        <v>عامل انتاج</v>
      </c>
      <c r="I240" s="33">
        <f>'حضور وانصراف'!AU245</f>
        <v>0</v>
      </c>
      <c r="J240" s="33"/>
      <c r="K240" s="33"/>
      <c r="L240" s="33"/>
      <c r="M240" s="33">
        <f>'حضور وانصراف'!AV245</f>
        <v>0</v>
      </c>
      <c r="N240" s="33">
        <f t="shared" si="30"/>
        <v>0</v>
      </c>
      <c r="O240" s="34">
        <f t="shared" si="31"/>
        <v>0</v>
      </c>
      <c r="P240" s="35">
        <f>'البيان النهائى '!E242</f>
        <v>0</v>
      </c>
      <c r="Q240" s="61">
        <f>'البيان النهائى '!R242</f>
        <v>0</v>
      </c>
      <c r="R240" s="36">
        <f>'البيان النهائى '!U242+'البيان النهائى '!AA242</f>
        <v>0</v>
      </c>
      <c r="S240" s="94">
        <f t="shared" si="32"/>
        <v>0</v>
      </c>
      <c r="T240" s="36">
        <f t="shared" si="33"/>
        <v>0</v>
      </c>
      <c r="U240" s="35"/>
      <c r="V240" s="35"/>
      <c r="W240" s="35"/>
      <c r="X240" s="35"/>
      <c r="Y240" s="36">
        <f t="shared" si="34"/>
        <v>0</v>
      </c>
      <c r="Z240" s="96">
        <f>'البيان النهائى '!Y242</f>
        <v>-28</v>
      </c>
      <c r="AA240" s="38">
        <f>'البيان النهائى '!Z242</f>
        <v>0</v>
      </c>
      <c r="AB240" s="37">
        <f>'البيان النهائى '!X242</f>
        <v>0</v>
      </c>
      <c r="AC240" s="38"/>
      <c r="AD240" s="39">
        <f t="shared" si="35"/>
        <v>0</v>
      </c>
      <c r="AE240" s="38"/>
      <c r="AF240" s="38"/>
      <c r="AG240" s="38">
        <f>'البيان النهائى '!AC242</f>
        <v>0</v>
      </c>
      <c r="AH240" s="38">
        <f>'البيان النهائى '!AB242*2.5</f>
        <v>0</v>
      </c>
      <c r="AI240" s="38"/>
      <c r="AJ240" s="38">
        <f>'البيان النهائى '!AF242</f>
        <v>0</v>
      </c>
      <c r="AK240" s="37">
        <f t="shared" si="36"/>
        <v>0</v>
      </c>
      <c r="AL240" s="40">
        <f t="shared" si="37"/>
        <v>0</v>
      </c>
      <c r="AM240" s="40">
        <f t="shared" si="38"/>
        <v>0</v>
      </c>
      <c r="AN240" s="79">
        <f t="shared" si="39"/>
        <v>0</v>
      </c>
      <c r="AO240" s="47"/>
      <c r="AP240" s="63">
        <f>'حضور وانصراف'!AT245*O240</f>
        <v>0</v>
      </c>
      <c r="AQ240" s="46">
        <f>'حضور وانصراف'!AY245</f>
        <v>0</v>
      </c>
    </row>
    <row r="241" spans="2:43" s="30" customFormat="1" ht="24" thickBot="1" x14ac:dyDescent="0.25">
      <c r="B241" s="31">
        <f>'البيان النهائى '!A243</f>
        <v>231</v>
      </c>
      <c r="C241" s="31">
        <f>'البيان النهائى '!B243</f>
        <v>0</v>
      </c>
      <c r="D241" s="31">
        <f>'حضور وانصراف'!F246</f>
        <v>0</v>
      </c>
      <c r="E241" s="31" t="s">
        <v>86</v>
      </c>
      <c r="F241" s="31"/>
      <c r="G241" s="32"/>
      <c r="H241" s="31" t="str">
        <f>'حضور وانصراف'!G246</f>
        <v>عامل انتاج</v>
      </c>
      <c r="I241" s="33">
        <f>'حضور وانصراف'!AU246</f>
        <v>0</v>
      </c>
      <c r="J241" s="33"/>
      <c r="K241" s="33"/>
      <c r="L241" s="33"/>
      <c r="M241" s="33">
        <f>'حضور وانصراف'!AV246</f>
        <v>0</v>
      </c>
      <c r="N241" s="33">
        <f t="shared" si="30"/>
        <v>0</v>
      </c>
      <c r="O241" s="34">
        <f t="shared" si="31"/>
        <v>0</v>
      </c>
      <c r="P241" s="35">
        <f>'البيان النهائى '!E243</f>
        <v>0</v>
      </c>
      <c r="Q241" s="61">
        <f>'البيان النهائى '!R243</f>
        <v>0</v>
      </c>
      <c r="R241" s="36">
        <f>'البيان النهائى '!U243+'البيان النهائى '!AA243</f>
        <v>0</v>
      </c>
      <c r="S241" s="94">
        <f t="shared" si="32"/>
        <v>0</v>
      </c>
      <c r="T241" s="36">
        <f t="shared" si="33"/>
        <v>0</v>
      </c>
      <c r="U241" s="35"/>
      <c r="V241" s="35"/>
      <c r="W241" s="35"/>
      <c r="X241" s="35"/>
      <c r="Y241" s="36">
        <f t="shared" si="34"/>
        <v>0</v>
      </c>
      <c r="Z241" s="96">
        <f>'البيان النهائى '!Y243</f>
        <v>-28</v>
      </c>
      <c r="AA241" s="38">
        <f>'البيان النهائى '!Z243</f>
        <v>0</v>
      </c>
      <c r="AB241" s="37">
        <f>'البيان النهائى '!X243</f>
        <v>0</v>
      </c>
      <c r="AC241" s="38"/>
      <c r="AD241" s="39">
        <f t="shared" si="35"/>
        <v>0</v>
      </c>
      <c r="AE241" s="38"/>
      <c r="AF241" s="38"/>
      <c r="AG241" s="38">
        <f>'البيان النهائى '!AC243</f>
        <v>0</v>
      </c>
      <c r="AH241" s="38">
        <f>'البيان النهائى '!AB243*2.5</f>
        <v>0</v>
      </c>
      <c r="AI241" s="38"/>
      <c r="AJ241" s="38">
        <f>'البيان النهائى '!AF243</f>
        <v>0</v>
      </c>
      <c r="AK241" s="37">
        <f t="shared" si="36"/>
        <v>0</v>
      </c>
      <c r="AL241" s="40">
        <f t="shared" si="37"/>
        <v>0</v>
      </c>
      <c r="AM241" s="40">
        <f t="shared" si="38"/>
        <v>0</v>
      </c>
      <c r="AN241" s="79">
        <f t="shared" si="39"/>
        <v>0</v>
      </c>
      <c r="AO241" s="47"/>
      <c r="AP241" s="63">
        <f>'حضور وانصراف'!AT246*O241</f>
        <v>0</v>
      </c>
      <c r="AQ241" s="46">
        <f>'حضور وانصراف'!AY246</f>
        <v>0</v>
      </c>
    </row>
    <row r="242" spans="2:43" s="30" customFormat="1" ht="24" thickBot="1" x14ac:dyDescent="0.25">
      <c r="B242" s="31">
        <f>'البيان النهائى '!A244</f>
        <v>232</v>
      </c>
      <c r="C242" s="31">
        <f>'البيان النهائى '!B244</f>
        <v>0</v>
      </c>
      <c r="D242" s="31">
        <f>'حضور وانصراف'!F247</f>
        <v>0</v>
      </c>
      <c r="E242" s="31" t="s">
        <v>86</v>
      </c>
      <c r="F242" s="31"/>
      <c r="G242" s="32"/>
      <c r="H242" s="31" t="str">
        <f>'حضور وانصراف'!G247</f>
        <v>عامل انتاج</v>
      </c>
      <c r="I242" s="33">
        <f>'حضور وانصراف'!AU247</f>
        <v>0</v>
      </c>
      <c r="J242" s="33"/>
      <c r="K242" s="33"/>
      <c r="L242" s="33"/>
      <c r="M242" s="33">
        <f>'حضور وانصراف'!AV247</f>
        <v>0</v>
      </c>
      <c r="N242" s="33">
        <f t="shared" si="30"/>
        <v>0</v>
      </c>
      <c r="O242" s="34">
        <f t="shared" si="31"/>
        <v>0</v>
      </c>
      <c r="P242" s="35">
        <f>'البيان النهائى '!E244</f>
        <v>0</v>
      </c>
      <c r="Q242" s="61">
        <f>'البيان النهائى '!R244</f>
        <v>0</v>
      </c>
      <c r="R242" s="36">
        <f>'البيان النهائى '!U244+'البيان النهائى '!AA244</f>
        <v>0</v>
      </c>
      <c r="S242" s="94">
        <f t="shared" si="32"/>
        <v>0</v>
      </c>
      <c r="T242" s="36">
        <f t="shared" si="33"/>
        <v>0</v>
      </c>
      <c r="U242" s="35"/>
      <c r="V242" s="35"/>
      <c r="W242" s="35"/>
      <c r="X242" s="35"/>
      <c r="Y242" s="36">
        <f t="shared" si="34"/>
        <v>0</v>
      </c>
      <c r="Z242" s="96">
        <f>'البيان النهائى '!Y244</f>
        <v>-28</v>
      </c>
      <c r="AA242" s="38">
        <f>'البيان النهائى '!Z244</f>
        <v>0</v>
      </c>
      <c r="AB242" s="37">
        <f>'البيان النهائى '!X244</f>
        <v>0</v>
      </c>
      <c r="AC242" s="38"/>
      <c r="AD242" s="39">
        <f t="shared" si="35"/>
        <v>0</v>
      </c>
      <c r="AE242" s="38"/>
      <c r="AF242" s="38"/>
      <c r="AG242" s="38">
        <f>'البيان النهائى '!AC244</f>
        <v>0</v>
      </c>
      <c r="AH242" s="38">
        <f>'البيان النهائى '!AB244*2.5</f>
        <v>0</v>
      </c>
      <c r="AI242" s="38"/>
      <c r="AJ242" s="38">
        <f>'البيان النهائى '!AF244</f>
        <v>0</v>
      </c>
      <c r="AK242" s="37">
        <f t="shared" si="36"/>
        <v>0</v>
      </c>
      <c r="AL242" s="40">
        <f t="shared" si="37"/>
        <v>0</v>
      </c>
      <c r="AM242" s="40">
        <f t="shared" si="38"/>
        <v>0</v>
      </c>
      <c r="AN242" s="79">
        <f t="shared" si="39"/>
        <v>0</v>
      </c>
      <c r="AO242" s="47"/>
      <c r="AP242" s="63">
        <f>'حضور وانصراف'!AT247*O242</f>
        <v>0</v>
      </c>
      <c r="AQ242" s="46">
        <f>'حضور وانصراف'!AY247</f>
        <v>0</v>
      </c>
    </row>
    <row r="243" spans="2:43" s="30" customFormat="1" ht="24" thickBot="1" x14ac:dyDescent="0.25">
      <c r="B243" s="31">
        <f>'البيان النهائى '!A245</f>
        <v>233</v>
      </c>
      <c r="C243" s="31">
        <f>'البيان النهائى '!B245</f>
        <v>0</v>
      </c>
      <c r="D243" s="31">
        <f>'حضور وانصراف'!F248</f>
        <v>0</v>
      </c>
      <c r="E243" s="31" t="s">
        <v>86</v>
      </c>
      <c r="F243" s="31"/>
      <c r="G243" s="32"/>
      <c r="H243" s="31" t="str">
        <f>'حضور وانصراف'!G248</f>
        <v>عامل انتاج</v>
      </c>
      <c r="I243" s="33">
        <f>'حضور وانصراف'!AU248</f>
        <v>0</v>
      </c>
      <c r="J243" s="33"/>
      <c r="K243" s="33"/>
      <c r="L243" s="33"/>
      <c r="M243" s="33">
        <f>'حضور وانصراف'!AV248</f>
        <v>0</v>
      </c>
      <c r="N243" s="33">
        <f t="shared" si="30"/>
        <v>0</v>
      </c>
      <c r="O243" s="34">
        <f t="shared" si="31"/>
        <v>0</v>
      </c>
      <c r="P243" s="35">
        <f>'البيان النهائى '!E245</f>
        <v>0</v>
      </c>
      <c r="Q243" s="61">
        <f>'البيان النهائى '!R245</f>
        <v>0</v>
      </c>
      <c r="R243" s="36">
        <f>'البيان النهائى '!U245+'البيان النهائى '!AA245</f>
        <v>0</v>
      </c>
      <c r="S243" s="94">
        <f t="shared" si="32"/>
        <v>0</v>
      </c>
      <c r="T243" s="36">
        <f t="shared" si="33"/>
        <v>0</v>
      </c>
      <c r="U243" s="35"/>
      <c r="V243" s="35"/>
      <c r="W243" s="35"/>
      <c r="X243" s="35"/>
      <c r="Y243" s="36">
        <f t="shared" si="34"/>
        <v>0</v>
      </c>
      <c r="Z243" s="96">
        <f>'البيان النهائى '!Y245</f>
        <v>-28</v>
      </c>
      <c r="AA243" s="38">
        <f>'البيان النهائى '!Z245</f>
        <v>0</v>
      </c>
      <c r="AB243" s="37">
        <f>'البيان النهائى '!X245</f>
        <v>0</v>
      </c>
      <c r="AC243" s="38"/>
      <c r="AD243" s="39">
        <f t="shared" si="35"/>
        <v>0</v>
      </c>
      <c r="AE243" s="38"/>
      <c r="AF243" s="38"/>
      <c r="AG243" s="38">
        <f>'البيان النهائى '!AC245</f>
        <v>0</v>
      </c>
      <c r="AH243" s="38">
        <f>'البيان النهائى '!AB245*2.5</f>
        <v>0</v>
      </c>
      <c r="AI243" s="38"/>
      <c r="AJ243" s="38">
        <f>'البيان النهائى '!AF245</f>
        <v>0</v>
      </c>
      <c r="AK243" s="37">
        <f t="shared" si="36"/>
        <v>0</v>
      </c>
      <c r="AL243" s="40">
        <f t="shared" si="37"/>
        <v>0</v>
      </c>
      <c r="AM243" s="40">
        <f t="shared" si="38"/>
        <v>0</v>
      </c>
      <c r="AN243" s="79">
        <f t="shared" si="39"/>
        <v>0</v>
      </c>
      <c r="AO243" s="47"/>
      <c r="AP243" s="63">
        <f>'حضور وانصراف'!AT248*O243</f>
        <v>0</v>
      </c>
      <c r="AQ243" s="46">
        <f>'حضور وانصراف'!AY248</f>
        <v>0</v>
      </c>
    </row>
    <row r="244" spans="2:43" s="30" customFormat="1" ht="24" thickBot="1" x14ac:dyDescent="0.25">
      <c r="B244" s="31">
        <f>'البيان النهائى '!A246</f>
        <v>234</v>
      </c>
      <c r="C244" s="31">
        <f>'البيان النهائى '!B246</f>
        <v>0</v>
      </c>
      <c r="D244" s="31">
        <f>'حضور وانصراف'!F249</f>
        <v>0</v>
      </c>
      <c r="E244" s="31" t="s">
        <v>86</v>
      </c>
      <c r="F244" s="31"/>
      <c r="G244" s="32"/>
      <c r="H244" s="31" t="str">
        <f>'حضور وانصراف'!G249</f>
        <v>عامل انتاج</v>
      </c>
      <c r="I244" s="33">
        <f>'حضور وانصراف'!AU249</f>
        <v>0</v>
      </c>
      <c r="J244" s="33"/>
      <c r="K244" s="33"/>
      <c r="L244" s="33"/>
      <c r="M244" s="33">
        <f>'حضور وانصراف'!AV249</f>
        <v>0</v>
      </c>
      <c r="N244" s="33">
        <f t="shared" si="30"/>
        <v>0</v>
      </c>
      <c r="O244" s="34">
        <f t="shared" si="31"/>
        <v>0</v>
      </c>
      <c r="P244" s="35">
        <f>'البيان النهائى '!E246</f>
        <v>0</v>
      </c>
      <c r="Q244" s="61">
        <f>'البيان النهائى '!R246</f>
        <v>0</v>
      </c>
      <c r="R244" s="36">
        <f>'البيان النهائى '!U246+'البيان النهائى '!AA246</f>
        <v>0</v>
      </c>
      <c r="S244" s="94">
        <f t="shared" si="32"/>
        <v>0</v>
      </c>
      <c r="T244" s="36">
        <f t="shared" si="33"/>
        <v>0</v>
      </c>
      <c r="U244" s="35"/>
      <c r="V244" s="35"/>
      <c r="W244" s="35"/>
      <c r="X244" s="35"/>
      <c r="Y244" s="36">
        <f t="shared" si="34"/>
        <v>0</v>
      </c>
      <c r="Z244" s="96">
        <f>'البيان النهائى '!Y246</f>
        <v>-28</v>
      </c>
      <c r="AA244" s="38">
        <f>'البيان النهائى '!Z246</f>
        <v>0</v>
      </c>
      <c r="AB244" s="37">
        <f>'البيان النهائى '!X246</f>
        <v>0</v>
      </c>
      <c r="AC244" s="38"/>
      <c r="AD244" s="39">
        <f t="shared" si="35"/>
        <v>0</v>
      </c>
      <c r="AE244" s="38"/>
      <c r="AF244" s="38"/>
      <c r="AG244" s="38">
        <f>'البيان النهائى '!AC246</f>
        <v>0</v>
      </c>
      <c r="AH244" s="38">
        <f>'البيان النهائى '!AB246*2.5</f>
        <v>0</v>
      </c>
      <c r="AI244" s="38"/>
      <c r="AJ244" s="38">
        <f>'البيان النهائى '!AF246</f>
        <v>0</v>
      </c>
      <c r="AK244" s="37">
        <f t="shared" si="36"/>
        <v>0</v>
      </c>
      <c r="AL244" s="40">
        <f t="shared" si="37"/>
        <v>0</v>
      </c>
      <c r="AM244" s="40">
        <f t="shared" si="38"/>
        <v>0</v>
      </c>
      <c r="AN244" s="79">
        <f t="shared" si="39"/>
        <v>0</v>
      </c>
      <c r="AO244" s="47"/>
      <c r="AP244" s="63">
        <f>'حضور وانصراف'!AT249*O244</f>
        <v>0</v>
      </c>
      <c r="AQ244" s="46">
        <f>'حضور وانصراف'!AY249</f>
        <v>0</v>
      </c>
    </row>
    <row r="245" spans="2:43" s="30" customFormat="1" ht="24" thickBot="1" x14ac:dyDescent="0.25">
      <c r="B245" s="31">
        <f>'البيان النهائى '!A247</f>
        <v>235</v>
      </c>
      <c r="C245" s="31">
        <f>'البيان النهائى '!B247</f>
        <v>0</v>
      </c>
      <c r="D245" s="31">
        <f>'حضور وانصراف'!F250</f>
        <v>0</v>
      </c>
      <c r="E245" s="31" t="s">
        <v>86</v>
      </c>
      <c r="F245" s="31"/>
      <c r="G245" s="32"/>
      <c r="H245" s="31" t="str">
        <f>'حضور وانصراف'!G250</f>
        <v>عامل انتاج</v>
      </c>
      <c r="I245" s="33">
        <f>'حضور وانصراف'!AU250</f>
        <v>0</v>
      </c>
      <c r="J245" s="33"/>
      <c r="K245" s="33"/>
      <c r="L245" s="33"/>
      <c r="M245" s="33">
        <f>'حضور وانصراف'!AV250</f>
        <v>0</v>
      </c>
      <c r="N245" s="33">
        <f t="shared" si="30"/>
        <v>0</v>
      </c>
      <c r="O245" s="34">
        <f t="shared" si="31"/>
        <v>0</v>
      </c>
      <c r="P245" s="35">
        <f>'البيان النهائى '!E247</f>
        <v>0</v>
      </c>
      <c r="Q245" s="61">
        <f>'البيان النهائى '!R247</f>
        <v>0</v>
      </c>
      <c r="R245" s="36">
        <f>'البيان النهائى '!U247+'البيان النهائى '!AA247</f>
        <v>0</v>
      </c>
      <c r="S245" s="94">
        <f t="shared" si="32"/>
        <v>0</v>
      </c>
      <c r="T245" s="36">
        <f t="shared" si="33"/>
        <v>0</v>
      </c>
      <c r="U245" s="35"/>
      <c r="V245" s="35"/>
      <c r="W245" s="35"/>
      <c r="X245" s="35"/>
      <c r="Y245" s="36">
        <f t="shared" si="34"/>
        <v>0</v>
      </c>
      <c r="Z245" s="96">
        <f>'البيان النهائى '!Y247</f>
        <v>-28</v>
      </c>
      <c r="AA245" s="38">
        <f>'البيان النهائى '!Z247</f>
        <v>0</v>
      </c>
      <c r="AB245" s="37">
        <f>'البيان النهائى '!X247</f>
        <v>0</v>
      </c>
      <c r="AC245" s="38"/>
      <c r="AD245" s="39">
        <f t="shared" si="35"/>
        <v>0</v>
      </c>
      <c r="AE245" s="38"/>
      <c r="AF245" s="38"/>
      <c r="AG245" s="38">
        <f>'البيان النهائى '!AC247</f>
        <v>0</v>
      </c>
      <c r="AH245" s="38">
        <f>'البيان النهائى '!AB247*2.5</f>
        <v>0</v>
      </c>
      <c r="AI245" s="38"/>
      <c r="AJ245" s="38">
        <f>'البيان النهائى '!AF247</f>
        <v>0</v>
      </c>
      <c r="AK245" s="37">
        <f t="shared" si="36"/>
        <v>0</v>
      </c>
      <c r="AL245" s="40">
        <f t="shared" si="37"/>
        <v>0</v>
      </c>
      <c r="AM245" s="40">
        <f t="shared" si="38"/>
        <v>0</v>
      </c>
      <c r="AN245" s="79">
        <f t="shared" si="39"/>
        <v>0</v>
      </c>
      <c r="AO245" s="47"/>
      <c r="AP245" s="63">
        <f>'حضور وانصراف'!AT250*O245</f>
        <v>0</v>
      </c>
      <c r="AQ245" s="46">
        <f>'حضور وانصراف'!AY250</f>
        <v>0</v>
      </c>
    </row>
    <row r="246" spans="2:43" s="30" customFormat="1" ht="24" thickBot="1" x14ac:dyDescent="0.25">
      <c r="B246" s="31">
        <f>'البيان النهائى '!A248</f>
        <v>236</v>
      </c>
      <c r="C246" s="31">
        <f>'البيان النهائى '!B248</f>
        <v>0</v>
      </c>
      <c r="D246" s="31">
        <f>'حضور وانصراف'!F251</f>
        <v>0</v>
      </c>
      <c r="E246" s="31" t="s">
        <v>86</v>
      </c>
      <c r="F246" s="31"/>
      <c r="G246" s="32"/>
      <c r="H246" s="31" t="str">
        <f>'حضور وانصراف'!G251</f>
        <v>عامل انتاج</v>
      </c>
      <c r="I246" s="33">
        <f>'حضور وانصراف'!AU251</f>
        <v>0</v>
      </c>
      <c r="J246" s="33"/>
      <c r="K246" s="33"/>
      <c r="L246" s="33"/>
      <c r="M246" s="33">
        <f>'حضور وانصراف'!AV251</f>
        <v>0</v>
      </c>
      <c r="N246" s="33">
        <f t="shared" si="30"/>
        <v>0</v>
      </c>
      <c r="O246" s="34">
        <f t="shared" si="31"/>
        <v>0</v>
      </c>
      <c r="P246" s="35">
        <f>'البيان النهائى '!E248</f>
        <v>0</v>
      </c>
      <c r="Q246" s="61">
        <f>'البيان النهائى '!R248</f>
        <v>0</v>
      </c>
      <c r="R246" s="36">
        <f>'البيان النهائى '!U248+'البيان النهائى '!AA248</f>
        <v>0</v>
      </c>
      <c r="S246" s="94">
        <f t="shared" si="32"/>
        <v>0</v>
      </c>
      <c r="T246" s="36">
        <f t="shared" si="33"/>
        <v>0</v>
      </c>
      <c r="U246" s="35"/>
      <c r="V246" s="35"/>
      <c r="W246" s="35"/>
      <c r="X246" s="35"/>
      <c r="Y246" s="36">
        <f t="shared" si="34"/>
        <v>0</v>
      </c>
      <c r="Z246" s="96">
        <f>'البيان النهائى '!Y248</f>
        <v>-28</v>
      </c>
      <c r="AA246" s="38">
        <f>'البيان النهائى '!Z248</f>
        <v>0</v>
      </c>
      <c r="AB246" s="37">
        <f>'البيان النهائى '!X248</f>
        <v>0</v>
      </c>
      <c r="AC246" s="38"/>
      <c r="AD246" s="39">
        <f t="shared" si="35"/>
        <v>0</v>
      </c>
      <c r="AE246" s="38"/>
      <c r="AF246" s="38"/>
      <c r="AG246" s="38">
        <f>'البيان النهائى '!AC248</f>
        <v>0</v>
      </c>
      <c r="AH246" s="38">
        <f>'البيان النهائى '!AB248*2.5</f>
        <v>0</v>
      </c>
      <c r="AI246" s="38"/>
      <c r="AJ246" s="38">
        <f>'البيان النهائى '!AF248</f>
        <v>0</v>
      </c>
      <c r="AK246" s="37">
        <f t="shared" si="36"/>
        <v>0</v>
      </c>
      <c r="AL246" s="40">
        <f t="shared" si="37"/>
        <v>0</v>
      </c>
      <c r="AM246" s="40">
        <f t="shared" si="38"/>
        <v>0</v>
      </c>
      <c r="AN246" s="79">
        <f t="shared" si="39"/>
        <v>0</v>
      </c>
      <c r="AO246" s="47"/>
      <c r="AP246" s="63">
        <f>'حضور وانصراف'!AT251*O246</f>
        <v>0</v>
      </c>
      <c r="AQ246" s="46">
        <f>'حضور وانصراف'!AY251</f>
        <v>0</v>
      </c>
    </row>
    <row r="247" spans="2:43" ht="24" thickBot="1" x14ac:dyDescent="0.25">
      <c r="B247" s="31">
        <f>'البيان النهائى '!A249</f>
        <v>237</v>
      </c>
      <c r="C247" s="31">
        <f>'البيان النهائى '!B249</f>
        <v>0</v>
      </c>
      <c r="D247" s="31">
        <f>'حضور وانصراف'!F252</f>
        <v>0</v>
      </c>
      <c r="E247" s="31" t="s">
        <v>86</v>
      </c>
      <c r="F247" s="31"/>
      <c r="G247" s="32"/>
      <c r="H247" s="31" t="str">
        <f>'حضور وانصراف'!G252</f>
        <v>عامل انتاج</v>
      </c>
      <c r="I247" s="33">
        <f>'حضور وانصراف'!AU252</f>
        <v>0</v>
      </c>
      <c r="J247" s="33"/>
      <c r="K247" s="33"/>
      <c r="L247" s="33"/>
      <c r="M247" s="33">
        <f>'حضور وانصراف'!AV252</f>
        <v>0</v>
      </c>
      <c r="N247" s="33">
        <f t="shared" ref="N247:N310" si="40">M247+I247</f>
        <v>0</v>
      </c>
      <c r="O247" s="34">
        <f t="shared" ref="O247:O310" si="41">N247/30</f>
        <v>0</v>
      </c>
      <c r="P247" s="35">
        <f>'البيان النهائى '!E249</f>
        <v>0</v>
      </c>
      <c r="Q247" s="61">
        <f>'البيان النهائى '!R249</f>
        <v>0</v>
      </c>
      <c r="R247" s="36">
        <f>'البيان النهائى '!U249+'البيان النهائى '!AA249</f>
        <v>0</v>
      </c>
      <c r="S247" s="94">
        <f t="shared" ref="S247:S310" si="42">P247+Q247+R247</f>
        <v>0</v>
      </c>
      <c r="T247" s="36">
        <f t="shared" si="33"/>
        <v>0</v>
      </c>
      <c r="U247" s="35"/>
      <c r="V247" s="35"/>
      <c r="W247" s="35"/>
      <c r="X247" s="35"/>
      <c r="Y247" s="36">
        <f t="shared" ref="Y247:Y310" si="43">X247+W247+V247*O247+U247*O247</f>
        <v>0</v>
      </c>
      <c r="Z247" s="96">
        <f>'البيان النهائى '!Y249</f>
        <v>-28</v>
      </c>
      <c r="AA247" s="38">
        <f>'البيان النهائى '!Z249</f>
        <v>0</v>
      </c>
      <c r="AB247" s="37">
        <f>'البيان النهائى '!X249</f>
        <v>0</v>
      </c>
      <c r="AC247" s="38"/>
      <c r="AD247" s="39">
        <f t="shared" ref="AD247:AD310" si="44">AC247*O247+AB247*O247+AA247*O247</f>
        <v>0</v>
      </c>
      <c r="AE247" s="38"/>
      <c r="AF247" s="38"/>
      <c r="AG247" s="38">
        <f>'البيان النهائى '!AC249</f>
        <v>0</v>
      </c>
      <c r="AH247" s="38">
        <f>'البيان النهائى '!AB249*2.5</f>
        <v>0</v>
      </c>
      <c r="AI247" s="38"/>
      <c r="AJ247" s="38">
        <f>'البيان النهائى '!AF249</f>
        <v>0</v>
      </c>
      <c r="AK247" s="37">
        <f t="shared" ref="AK247:AK310" si="45">AJ247+AI247+AH247+AG247+AF247+AE247</f>
        <v>0</v>
      </c>
      <c r="AL247" s="40">
        <f t="shared" ref="AL247:AL310" si="46">Y247+T247</f>
        <v>0</v>
      </c>
      <c r="AM247" s="40">
        <f t="shared" ref="AM247:AM310" si="47">AK247+AD247</f>
        <v>0</v>
      </c>
      <c r="AN247" s="79">
        <f t="shared" ref="AN247:AN310" si="48">AL247-AM247+AP247</f>
        <v>0</v>
      </c>
      <c r="AO247" s="47"/>
      <c r="AP247" s="63">
        <f>'حضور وانصراف'!AT252*O247</f>
        <v>0</v>
      </c>
      <c r="AQ247" s="46">
        <f>'حضور وانصراف'!AY252</f>
        <v>0</v>
      </c>
    </row>
    <row r="248" spans="2:43" ht="24" thickBot="1" x14ac:dyDescent="0.25">
      <c r="B248" s="31">
        <f>'البيان النهائى '!A250</f>
        <v>238</v>
      </c>
      <c r="C248" s="31">
        <f>'البيان النهائى '!B250</f>
        <v>0</v>
      </c>
      <c r="D248" s="31">
        <f>'حضور وانصراف'!F253</f>
        <v>0</v>
      </c>
      <c r="E248" s="31" t="s">
        <v>86</v>
      </c>
      <c r="F248" s="31"/>
      <c r="G248" s="32"/>
      <c r="H248" s="31" t="str">
        <f>'حضور وانصراف'!G253</f>
        <v>عامل انتاج</v>
      </c>
      <c r="I248" s="33">
        <f>'حضور وانصراف'!AU253</f>
        <v>0</v>
      </c>
      <c r="J248" s="33"/>
      <c r="K248" s="33"/>
      <c r="L248" s="33"/>
      <c r="M248" s="33">
        <f>'حضور وانصراف'!AV253</f>
        <v>0</v>
      </c>
      <c r="N248" s="33">
        <f t="shared" si="40"/>
        <v>0</v>
      </c>
      <c r="O248" s="34">
        <f t="shared" si="41"/>
        <v>0</v>
      </c>
      <c r="P248" s="35">
        <f>'البيان النهائى '!E250</f>
        <v>0</v>
      </c>
      <c r="Q248" s="61">
        <f>'البيان النهائى '!R250</f>
        <v>0</v>
      </c>
      <c r="R248" s="36">
        <f>'البيان النهائى '!U250+'البيان النهائى '!AA250</f>
        <v>0</v>
      </c>
      <c r="S248" s="94">
        <f t="shared" si="42"/>
        <v>0</v>
      </c>
      <c r="T248" s="36">
        <f t="shared" si="33"/>
        <v>0</v>
      </c>
      <c r="U248" s="35"/>
      <c r="V248" s="35"/>
      <c r="W248" s="35"/>
      <c r="X248" s="35"/>
      <c r="Y248" s="36">
        <f t="shared" si="43"/>
        <v>0</v>
      </c>
      <c r="Z248" s="96">
        <f>'البيان النهائى '!Y250</f>
        <v>-28</v>
      </c>
      <c r="AA248" s="38">
        <f>'البيان النهائى '!Z250</f>
        <v>0</v>
      </c>
      <c r="AB248" s="37">
        <f>'البيان النهائى '!X250</f>
        <v>0</v>
      </c>
      <c r="AC248" s="38"/>
      <c r="AD248" s="39">
        <f t="shared" si="44"/>
        <v>0</v>
      </c>
      <c r="AE248" s="38"/>
      <c r="AF248" s="38"/>
      <c r="AG248" s="38">
        <f>'البيان النهائى '!AC250</f>
        <v>0</v>
      </c>
      <c r="AH248" s="38">
        <f>'البيان النهائى '!AB250*2.5</f>
        <v>0</v>
      </c>
      <c r="AI248" s="38"/>
      <c r="AJ248" s="38">
        <f>'البيان النهائى '!AF250</f>
        <v>0</v>
      </c>
      <c r="AK248" s="37">
        <f t="shared" si="45"/>
        <v>0</v>
      </c>
      <c r="AL248" s="40">
        <f t="shared" si="46"/>
        <v>0</v>
      </c>
      <c r="AM248" s="40">
        <f t="shared" si="47"/>
        <v>0</v>
      </c>
      <c r="AN248" s="79">
        <f t="shared" si="48"/>
        <v>0</v>
      </c>
      <c r="AO248" s="47"/>
      <c r="AP248" s="63">
        <f>'حضور وانصراف'!AT253*O248</f>
        <v>0</v>
      </c>
      <c r="AQ248" s="46">
        <f>'حضور وانصراف'!AY253</f>
        <v>0</v>
      </c>
    </row>
    <row r="249" spans="2:43" ht="24" thickBot="1" x14ac:dyDescent="0.25">
      <c r="B249" s="31">
        <f>'البيان النهائى '!A251</f>
        <v>239</v>
      </c>
      <c r="C249" s="31">
        <f>'البيان النهائى '!B251</f>
        <v>0</v>
      </c>
      <c r="D249" s="31">
        <f>'حضور وانصراف'!F254</f>
        <v>0</v>
      </c>
      <c r="E249" s="31" t="s">
        <v>86</v>
      </c>
      <c r="F249" s="31"/>
      <c r="G249" s="32"/>
      <c r="H249" s="31" t="str">
        <f>'حضور وانصراف'!G254</f>
        <v>عامل انتاج</v>
      </c>
      <c r="I249" s="33">
        <f>'حضور وانصراف'!AU254</f>
        <v>0</v>
      </c>
      <c r="J249" s="33"/>
      <c r="K249" s="33"/>
      <c r="L249" s="33"/>
      <c r="M249" s="33">
        <f>'حضور وانصراف'!AV254</f>
        <v>0</v>
      </c>
      <c r="N249" s="33">
        <f t="shared" si="40"/>
        <v>0</v>
      </c>
      <c r="O249" s="34">
        <f t="shared" si="41"/>
        <v>0</v>
      </c>
      <c r="P249" s="35">
        <f>'البيان النهائى '!E251</f>
        <v>0</v>
      </c>
      <c r="Q249" s="61">
        <f>'البيان النهائى '!R251</f>
        <v>0</v>
      </c>
      <c r="R249" s="36">
        <f>'البيان النهائى '!U251+'البيان النهائى '!AA251</f>
        <v>0</v>
      </c>
      <c r="S249" s="94">
        <f t="shared" si="42"/>
        <v>0</v>
      </c>
      <c r="T249" s="36">
        <f t="shared" si="33"/>
        <v>0</v>
      </c>
      <c r="U249" s="35"/>
      <c r="V249" s="35"/>
      <c r="W249" s="35"/>
      <c r="X249" s="35"/>
      <c r="Y249" s="36">
        <f t="shared" si="43"/>
        <v>0</v>
      </c>
      <c r="Z249" s="96">
        <f>'البيان النهائى '!Y251</f>
        <v>-28</v>
      </c>
      <c r="AA249" s="38">
        <f>'البيان النهائى '!Z251</f>
        <v>0</v>
      </c>
      <c r="AB249" s="37">
        <f>'البيان النهائى '!X251</f>
        <v>0</v>
      </c>
      <c r="AC249" s="38"/>
      <c r="AD249" s="39">
        <f t="shared" si="44"/>
        <v>0</v>
      </c>
      <c r="AE249" s="38"/>
      <c r="AF249" s="38"/>
      <c r="AG249" s="38">
        <f>'البيان النهائى '!AC251</f>
        <v>0</v>
      </c>
      <c r="AH249" s="38">
        <f>'البيان النهائى '!AB251*2.5</f>
        <v>0</v>
      </c>
      <c r="AI249" s="38"/>
      <c r="AJ249" s="38">
        <f>'البيان النهائى '!AF251</f>
        <v>0</v>
      </c>
      <c r="AK249" s="37">
        <f t="shared" si="45"/>
        <v>0</v>
      </c>
      <c r="AL249" s="40">
        <f t="shared" si="46"/>
        <v>0</v>
      </c>
      <c r="AM249" s="40">
        <f t="shared" si="47"/>
        <v>0</v>
      </c>
      <c r="AN249" s="79">
        <f t="shared" si="48"/>
        <v>0</v>
      </c>
      <c r="AO249" s="47"/>
      <c r="AP249" s="63">
        <f>'حضور وانصراف'!AT254*O249</f>
        <v>0</v>
      </c>
      <c r="AQ249" s="46">
        <f>'حضور وانصراف'!AY254</f>
        <v>0</v>
      </c>
    </row>
    <row r="250" spans="2:43" ht="24" thickBot="1" x14ac:dyDescent="0.25">
      <c r="B250" s="31">
        <f>'البيان النهائى '!A252</f>
        <v>240</v>
      </c>
      <c r="C250" s="31">
        <f>'البيان النهائى '!B252</f>
        <v>0</v>
      </c>
      <c r="D250" s="31">
        <f>'حضور وانصراف'!F255</f>
        <v>0</v>
      </c>
      <c r="E250" s="31" t="s">
        <v>86</v>
      </c>
      <c r="F250" s="31"/>
      <c r="G250" s="32"/>
      <c r="H250" s="31" t="str">
        <f>'حضور وانصراف'!G255</f>
        <v>عامل انتاج</v>
      </c>
      <c r="I250" s="33">
        <f>'حضور وانصراف'!AU255</f>
        <v>0</v>
      </c>
      <c r="J250" s="33"/>
      <c r="K250" s="33"/>
      <c r="L250" s="33"/>
      <c r="M250" s="33">
        <f>'حضور وانصراف'!AV255</f>
        <v>0</v>
      </c>
      <c r="N250" s="33">
        <f t="shared" si="40"/>
        <v>0</v>
      </c>
      <c r="O250" s="34">
        <f t="shared" si="41"/>
        <v>0</v>
      </c>
      <c r="P250" s="35">
        <f>'البيان النهائى '!E252</f>
        <v>0</v>
      </c>
      <c r="Q250" s="61">
        <f>'البيان النهائى '!R252</f>
        <v>0</v>
      </c>
      <c r="R250" s="36">
        <f>'البيان النهائى '!U252+'البيان النهائى '!AA252</f>
        <v>0</v>
      </c>
      <c r="S250" s="94">
        <f t="shared" si="42"/>
        <v>0</v>
      </c>
      <c r="T250" s="36">
        <f t="shared" si="33"/>
        <v>0</v>
      </c>
      <c r="U250" s="35"/>
      <c r="V250" s="35"/>
      <c r="W250" s="35"/>
      <c r="X250" s="35"/>
      <c r="Y250" s="36">
        <f t="shared" si="43"/>
        <v>0</v>
      </c>
      <c r="Z250" s="96">
        <f>'البيان النهائى '!Y252</f>
        <v>-28</v>
      </c>
      <c r="AA250" s="38">
        <f>'البيان النهائى '!Z252</f>
        <v>0</v>
      </c>
      <c r="AB250" s="37">
        <f>'البيان النهائى '!X252</f>
        <v>0</v>
      </c>
      <c r="AC250" s="38"/>
      <c r="AD250" s="39">
        <f t="shared" si="44"/>
        <v>0</v>
      </c>
      <c r="AE250" s="38"/>
      <c r="AF250" s="38"/>
      <c r="AG250" s="38">
        <f>'البيان النهائى '!AC252</f>
        <v>0</v>
      </c>
      <c r="AH250" s="38">
        <f>'البيان النهائى '!AB252*2.5</f>
        <v>0</v>
      </c>
      <c r="AI250" s="38"/>
      <c r="AJ250" s="38">
        <f>'البيان النهائى '!AF252</f>
        <v>0</v>
      </c>
      <c r="AK250" s="37">
        <f t="shared" si="45"/>
        <v>0</v>
      </c>
      <c r="AL250" s="40">
        <f t="shared" si="46"/>
        <v>0</v>
      </c>
      <c r="AM250" s="40">
        <f t="shared" si="47"/>
        <v>0</v>
      </c>
      <c r="AN250" s="79">
        <f t="shared" si="48"/>
        <v>0</v>
      </c>
      <c r="AO250" s="47"/>
      <c r="AP250" s="63">
        <f>'حضور وانصراف'!AT255*O250</f>
        <v>0</v>
      </c>
      <c r="AQ250" s="46">
        <f>'حضور وانصراف'!AY255</f>
        <v>0</v>
      </c>
    </row>
    <row r="251" spans="2:43" ht="24" thickBot="1" x14ac:dyDescent="0.25">
      <c r="B251" s="31">
        <f>'البيان النهائى '!A253</f>
        <v>241</v>
      </c>
      <c r="C251" s="31">
        <f>'البيان النهائى '!B253</f>
        <v>0</v>
      </c>
      <c r="D251" s="31">
        <f>'حضور وانصراف'!F256</f>
        <v>0</v>
      </c>
      <c r="E251" s="31" t="s">
        <v>86</v>
      </c>
      <c r="F251" s="31"/>
      <c r="G251" s="32"/>
      <c r="H251" s="31" t="str">
        <f>'حضور وانصراف'!G256</f>
        <v>عامل انتاج</v>
      </c>
      <c r="I251" s="33">
        <f>'حضور وانصراف'!AU256</f>
        <v>0</v>
      </c>
      <c r="J251" s="33"/>
      <c r="K251" s="33"/>
      <c r="L251" s="33"/>
      <c r="M251" s="33">
        <f>'حضور وانصراف'!AV256</f>
        <v>0</v>
      </c>
      <c r="N251" s="33">
        <f t="shared" si="40"/>
        <v>0</v>
      </c>
      <c r="O251" s="34">
        <f t="shared" si="41"/>
        <v>0</v>
      </c>
      <c r="P251" s="35">
        <f>'البيان النهائى '!E253</f>
        <v>0</v>
      </c>
      <c r="Q251" s="61">
        <f>'البيان النهائى '!R253</f>
        <v>0</v>
      </c>
      <c r="R251" s="36">
        <f>'البيان النهائى '!U253+'البيان النهائى '!AA253</f>
        <v>0</v>
      </c>
      <c r="S251" s="94">
        <f t="shared" si="42"/>
        <v>0</v>
      </c>
      <c r="T251" s="36">
        <f t="shared" si="33"/>
        <v>0</v>
      </c>
      <c r="U251" s="35"/>
      <c r="V251" s="35"/>
      <c r="W251" s="35"/>
      <c r="X251" s="35"/>
      <c r="Y251" s="36">
        <f t="shared" si="43"/>
        <v>0</v>
      </c>
      <c r="Z251" s="96">
        <f>'البيان النهائى '!Y253</f>
        <v>-28</v>
      </c>
      <c r="AA251" s="38">
        <f>'البيان النهائى '!Z253</f>
        <v>0</v>
      </c>
      <c r="AB251" s="37">
        <f>'البيان النهائى '!X253</f>
        <v>0</v>
      </c>
      <c r="AC251" s="38"/>
      <c r="AD251" s="39">
        <f t="shared" si="44"/>
        <v>0</v>
      </c>
      <c r="AE251" s="38"/>
      <c r="AF251" s="38"/>
      <c r="AG251" s="38">
        <f>'البيان النهائى '!AC253</f>
        <v>0</v>
      </c>
      <c r="AH251" s="38">
        <f>'البيان النهائى '!AB253*2.5</f>
        <v>0</v>
      </c>
      <c r="AI251" s="38"/>
      <c r="AJ251" s="38">
        <f>'البيان النهائى '!AF253</f>
        <v>0</v>
      </c>
      <c r="AK251" s="37">
        <f t="shared" si="45"/>
        <v>0</v>
      </c>
      <c r="AL251" s="40">
        <f t="shared" si="46"/>
        <v>0</v>
      </c>
      <c r="AM251" s="40">
        <f t="shared" si="47"/>
        <v>0</v>
      </c>
      <c r="AN251" s="79">
        <f t="shared" si="48"/>
        <v>0</v>
      </c>
      <c r="AO251" s="47"/>
      <c r="AP251" s="63">
        <f>'حضور وانصراف'!AT256*O251</f>
        <v>0</v>
      </c>
      <c r="AQ251" s="46">
        <f>'حضور وانصراف'!AY256</f>
        <v>0</v>
      </c>
    </row>
    <row r="252" spans="2:43" ht="24" thickBot="1" x14ac:dyDescent="0.25">
      <c r="B252" s="31">
        <f>'البيان النهائى '!A254</f>
        <v>242</v>
      </c>
      <c r="C252" s="31">
        <f>'البيان النهائى '!B254</f>
        <v>0</v>
      </c>
      <c r="D252" s="31">
        <f>'حضور وانصراف'!F257</f>
        <v>0</v>
      </c>
      <c r="E252" s="31" t="s">
        <v>86</v>
      </c>
      <c r="F252" s="31"/>
      <c r="G252" s="32"/>
      <c r="H252" s="31" t="str">
        <f>'حضور وانصراف'!G257</f>
        <v>عامل انتاج</v>
      </c>
      <c r="I252" s="33">
        <f>'حضور وانصراف'!AU257</f>
        <v>0</v>
      </c>
      <c r="J252" s="33"/>
      <c r="K252" s="33"/>
      <c r="L252" s="33"/>
      <c r="M252" s="33">
        <f>'حضور وانصراف'!AV257</f>
        <v>0</v>
      </c>
      <c r="N252" s="33">
        <f t="shared" si="40"/>
        <v>0</v>
      </c>
      <c r="O252" s="34">
        <f t="shared" si="41"/>
        <v>0</v>
      </c>
      <c r="P252" s="35">
        <f>'البيان النهائى '!E254</f>
        <v>0</v>
      </c>
      <c r="Q252" s="61">
        <f>'البيان النهائى '!R254</f>
        <v>0</v>
      </c>
      <c r="R252" s="36">
        <f>'البيان النهائى '!U254+'البيان النهائى '!AA254</f>
        <v>0</v>
      </c>
      <c r="S252" s="94">
        <f t="shared" si="42"/>
        <v>0</v>
      </c>
      <c r="T252" s="36">
        <f t="shared" si="33"/>
        <v>0</v>
      </c>
      <c r="U252" s="35"/>
      <c r="V252" s="35"/>
      <c r="W252" s="35"/>
      <c r="X252" s="35"/>
      <c r="Y252" s="36">
        <f t="shared" si="43"/>
        <v>0</v>
      </c>
      <c r="Z252" s="96">
        <f>'البيان النهائى '!Y254</f>
        <v>-28</v>
      </c>
      <c r="AA252" s="38">
        <f>'البيان النهائى '!Z254</f>
        <v>0</v>
      </c>
      <c r="AB252" s="37">
        <f>'البيان النهائى '!X254</f>
        <v>0</v>
      </c>
      <c r="AC252" s="38"/>
      <c r="AD252" s="39">
        <f t="shared" si="44"/>
        <v>0</v>
      </c>
      <c r="AE252" s="38"/>
      <c r="AF252" s="38"/>
      <c r="AG252" s="38">
        <f>'البيان النهائى '!AC254</f>
        <v>0</v>
      </c>
      <c r="AH252" s="38">
        <f>'البيان النهائى '!AB254*2.5</f>
        <v>0</v>
      </c>
      <c r="AI252" s="38"/>
      <c r="AJ252" s="38">
        <f>'البيان النهائى '!AF254</f>
        <v>0</v>
      </c>
      <c r="AK252" s="37">
        <f t="shared" si="45"/>
        <v>0</v>
      </c>
      <c r="AL252" s="40">
        <f t="shared" si="46"/>
        <v>0</v>
      </c>
      <c r="AM252" s="40">
        <f t="shared" si="47"/>
        <v>0</v>
      </c>
      <c r="AN252" s="79">
        <f t="shared" si="48"/>
        <v>0</v>
      </c>
      <c r="AO252" s="47"/>
      <c r="AP252" s="63">
        <f>'حضور وانصراف'!AT257*O252</f>
        <v>0</v>
      </c>
      <c r="AQ252" s="46">
        <f>'حضور وانصراف'!AY257</f>
        <v>0</v>
      </c>
    </row>
    <row r="253" spans="2:43" ht="24" thickBot="1" x14ac:dyDescent="0.25">
      <c r="B253" s="31">
        <f>'البيان النهائى '!A255</f>
        <v>243</v>
      </c>
      <c r="C253" s="31">
        <f>'البيان النهائى '!B255</f>
        <v>0</v>
      </c>
      <c r="D253" s="31">
        <f>'حضور وانصراف'!F258</f>
        <v>0</v>
      </c>
      <c r="E253" s="31" t="s">
        <v>86</v>
      </c>
      <c r="F253" s="31"/>
      <c r="G253" s="32"/>
      <c r="H253" s="31" t="str">
        <f>'حضور وانصراف'!G258</f>
        <v>عامل انتاج</v>
      </c>
      <c r="I253" s="33">
        <f>'حضور وانصراف'!AU258</f>
        <v>0</v>
      </c>
      <c r="J253" s="33"/>
      <c r="K253" s="33"/>
      <c r="L253" s="33"/>
      <c r="M253" s="33">
        <f>'حضور وانصراف'!AV258</f>
        <v>0</v>
      </c>
      <c r="N253" s="33">
        <f t="shared" si="40"/>
        <v>0</v>
      </c>
      <c r="O253" s="34">
        <f t="shared" si="41"/>
        <v>0</v>
      </c>
      <c r="P253" s="35">
        <f>'البيان النهائى '!E255</f>
        <v>0</v>
      </c>
      <c r="Q253" s="61">
        <f>'البيان النهائى '!R255</f>
        <v>0</v>
      </c>
      <c r="R253" s="36">
        <f>'البيان النهائى '!U255+'البيان النهائى '!AA255</f>
        <v>0</v>
      </c>
      <c r="S253" s="94">
        <f t="shared" si="42"/>
        <v>0</v>
      </c>
      <c r="T253" s="36">
        <f t="shared" si="33"/>
        <v>0</v>
      </c>
      <c r="U253" s="35"/>
      <c r="V253" s="35"/>
      <c r="W253" s="35"/>
      <c r="X253" s="35"/>
      <c r="Y253" s="36">
        <f t="shared" si="43"/>
        <v>0</v>
      </c>
      <c r="Z253" s="96">
        <f>'البيان النهائى '!Y255</f>
        <v>-28</v>
      </c>
      <c r="AA253" s="38">
        <f>'البيان النهائى '!Z255</f>
        <v>0</v>
      </c>
      <c r="AB253" s="37">
        <f>'البيان النهائى '!X255</f>
        <v>0</v>
      </c>
      <c r="AC253" s="38"/>
      <c r="AD253" s="39">
        <f t="shared" si="44"/>
        <v>0</v>
      </c>
      <c r="AE253" s="38"/>
      <c r="AF253" s="38"/>
      <c r="AG253" s="38">
        <f>'البيان النهائى '!AC255</f>
        <v>0</v>
      </c>
      <c r="AH253" s="38">
        <f>'البيان النهائى '!AB255*2.5</f>
        <v>0</v>
      </c>
      <c r="AI253" s="38"/>
      <c r="AJ253" s="38">
        <f>'البيان النهائى '!AF255</f>
        <v>0</v>
      </c>
      <c r="AK253" s="37">
        <f t="shared" si="45"/>
        <v>0</v>
      </c>
      <c r="AL253" s="40">
        <f t="shared" si="46"/>
        <v>0</v>
      </c>
      <c r="AM253" s="40">
        <f t="shared" si="47"/>
        <v>0</v>
      </c>
      <c r="AN253" s="79">
        <f t="shared" si="48"/>
        <v>0</v>
      </c>
      <c r="AO253" s="47"/>
      <c r="AP253" s="63">
        <f>'حضور وانصراف'!AT258*O253</f>
        <v>0</v>
      </c>
      <c r="AQ253" s="46">
        <f>'حضور وانصراف'!AY258</f>
        <v>0</v>
      </c>
    </row>
    <row r="254" spans="2:43" ht="24" thickBot="1" x14ac:dyDescent="0.25">
      <c r="B254" s="31">
        <f>'البيان النهائى '!A256</f>
        <v>244</v>
      </c>
      <c r="C254" s="31">
        <f>'البيان النهائى '!B256</f>
        <v>0</v>
      </c>
      <c r="D254" s="31">
        <f>'حضور وانصراف'!F259</f>
        <v>0</v>
      </c>
      <c r="E254" s="31" t="s">
        <v>86</v>
      </c>
      <c r="F254" s="31"/>
      <c r="G254" s="32"/>
      <c r="H254" s="31" t="str">
        <f>'حضور وانصراف'!G259</f>
        <v>عامل انتاج</v>
      </c>
      <c r="I254" s="33">
        <f>'حضور وانصراف'!AU259</f>
        <v>0</v>
      </c>
      <c r="J254" s="33"/>
      <c r="K254" s="33"/>
      <c r="L254" s="33"/>
      <c r="M254" s="33">
        <f>'حضور وانصراف'!AV259</f>
        <v>0</v>
      </c>
      <c r="N254" s="33">
        <f t="shared" si="40"/>
        <v>0</v>
      </c>
      <c r="O254" s="34">
        <f t="shared" si="41"/>
        <v>0</v>
      </c>
      <c r="P254" s="35">
        <f>'البيان النهائى '!E256</f>
        <v>0</v>
      </c>
      <c r="Q254" s="61">
        <f>'البيان النهائى '!R256</f>
        <v>0</v>
      </c>
      <c r="R254" s="36">
        <f>'البيان النهائى '!U256+'البيان النهائى '!AA256</f>
        <v>0</v>
      </c>
      <c r="S254" s="94">
        <f t="shared" si="42"/>
        <v>0</v>
      </c>
      <c r="T254" s="36">
        <f t="shared" si="33"/>
        <v>0</v>
      </c>
      <c r="U254" s="35"/>
      <c r="V254" s="35"/>
      <c r="W254" s="35"/>
      <c r="X254" s="35"/>
      <c r="Y254" s="36">
        <f t="shared" si="43"/>
        <v>0</v>
      </c>
      <c r="Z254" s="96">
        <f>'البيان النهائى '!Y256</f>
        <v>-28</v>
      </c>
      <c r="AA254" s="38">
        <f>'البيان النهائى '!Z256</f>
        <v>0</v>
      </c>
      <c r="AB254" s="37">
        <f>'البيان النهائى '!X256</f>
        <v>0</v>
      </c>
      <c r="AC254" s="38"/>
      <c r="AD254" s="39">
        <f t="shared" si="44"/>
        <v>0</v>
      </c>
      <c r="AE254" s="38"/>
      <c r="AF254" s="38"/>
      <c r="AG254" s="38">
        <f>'البيان النهائى '!AC256</f>
        <v>0</v>
      </c>
      <c r="AH254" s="38">
        <f>'البيان النهائى '!AB256*2.5</f>
        <v>0</v>
      </c>
      <c r="AI254" s="38"/>
      <c r="AJ254" s="38">
        <f>'البيان النهائى '!AF256</f>
        <v>0</v>
      </c>
      <c r="AK254" s="37">
        <f t="shared" si="45"/>
        <v>0</v>
      </c>
      <c r="AL254" s="40">
        <f t="shared" si="46"/>
        <v>0</v>
      </c>
      <c r="AM254" s="40">
        <f t="shared" si="47"/>
        <v>0</v>
      </c>
      <c r="AN254" s="79">
        <f t="shared" si="48"/>
        <v>0</v>
      </c>
      <c r="AO254" s="47"/>
      <c r="AP254" s="63">
        <f>'حضور وانصراف'!AT259*O254</f>
        <v>0</v>
      </c>
      <c r="AQ254" s="46">
        <f>'حضور وانصراف'!AY259</f>
        <v>0</v>
      </c>
    </row>
    <row r="255" spans="2:43" ht="24" thickBot="1" x14ac:dyDescent="0.25">
      <c r="B255" s="31">
        <f>'البيان النهائى '!A257</f>
        <v>245</v>
      </c>
      <c r="C255" s="31">
        <f>'البيان النهائى '!B257</f>
        <v>0</v>
      </c>
      <c r="D255" s="31">
        <f>'حضور وانصراف'!F260</f>
        <v>0</v>
      </c>
      <c r="E255" s="31" t="s">
        <v>86</v>
      </c>
      <c r="F255" s="31"/>
      <c r="G255" s="32"/>
      <c r="H255" s="31" t="str">
        <f>'حضور وانصراف'!G260</f>
        <v>عامل انتاج</v>
      </c>
      <c r="I255" s="33">
        <f>'حضور وانصراف'!AU260</f>
        <v>0</v>
      </c>
      <c r="J255" s="33"/>
      <c r="K255" s="33"/>
      <c r="L255" s="33"/>
      <c r="M255" s="33">
        <f>'حضور وانصراف'!AV260</f>
        <v>0</v>
      </c>
      <c r="N255" s="33">
        <f t="shared" si="40"/>
        <v>0</v>
      </c>
      <c r="O255" s="34">
        <f t="shared" si="41"/>
        <v>0</v>
      </c>
      <c r="P255" s="35">
        <f>'البيان النهائى '!E257</f>
        <v>0</v>
      </c>
      <c r="Q255" s="61">
        <f>'البيان النهائى '!R257</f>
        <v>0</v>
      </c>
      <c r="R255" s="36">
        <f>'البيان النهائى '!U257+'البيان النهائى '!AA257</f>
        <v>0</v>
      </c>
      <c r="S255" s="94">
        <f t="shared" si="42"/>
        <v>0</v>
      </c>
      <c r="T255" s="36">
        <f t="shared" si="33"/>
        <v>0</v>
      </c>
      <c r="U255" s="35"/>
      <c r="V255" s="35"/>
      <c r="W255" s="35"/>
      <c r="X255" s="35"/>
      <c r="Y255" s="36">
        <f t="shared" si="43"/>
        <v>0</v>
      </c>
      <c r="Z255" s="96">
        <f>'البيان النهائى '!Y257</f>
        <v>-28</v>
      </c>
      <c r="AA255" s="38">
        <f>'البيان النهائى '!Z257</f>
        <v>0</v>
      </c>
      <c r="AB255" s="37">
        <f>'البيان النهائى '!X257</f>
        <v>0</v>
      </c>
      <c r="AC255" s="38"/>
      <c r="AD255" s="39">
        <f t="shared" si="44"/>
        <v>0</v>
      </c>
      <c r="AE255" s="38"/>
      <c r="AF255" s="38"/>
      <c r="AG255" s="38">
        <f>'البيان النهائى '!AC257</f>
        <v>0</v>
      </c>
      <c r="AH255" s="38">
        <f>'البيان النهائى '!AB257*2.5</f>
        <v>0</v>
      </c>
      <c r="AI255" s="38"/>
      <c r="AJ255" s="38">
        <f>'البيان النهائى '!AF257</f>
        <v>0</v>
      </c>
      <c r="AK255" s="37">
        <f t="shared" si="45"/>
        <v>0</v>
      </c>
      <c r="AL255" s="40">
        <f t="shared" si="46"/>
        <v>0</v>
      </c>
      <c r="AM255" s="40">
        <f t="shared" si="47"/>
        <v>0</v>
      </c>
      <c r="AN255" s="79">
        <f t="shared" si="48"/>
        <v>0</v>
      </c>
      <c r="AO255" s="47"/>
      <c r="AP255" s="63">
        <f>'حضور وانصراف'!AT260*O255</f>
        <v>0</v>
      </c>
      <c r="AQ255" s="46">
        <f>'حضور وانصراف'!AY260</f>
        <v>0</v>
      </c>
    </row>
    <row r="256" spans="2:43" ht="24" thickBot="1" x14ac:dyDescent="0.25">
      <c r="B256" s="31">
        <f>'البيان النهائى '!A258</f>
        <v>246</v>
      </c>
      <c r="C256" s="31">
        <f>'البيان النهائى '!B258</f>
        <v>0</v>
      </c>
      <c r="D256" s="31">
        <f>'حضور وانصراف'!F261</f>
        <v>0</v>
      </c>
      <c r="E256" s="31" t="s">
        <v>86</v>
      </c>
      <c r="F256" s="31"/>
      <c r="G256" s="32"/>
      <c r="H256" s="31" t="str">
        <f>'حضور وانصراف'!G261</f>
        <v>عامل انتاج</v>
      </c>
      <c r="I256" s="33">
        <f>'حضور وانصراف'!AU261</f>
        <v>0</v>
      </c>
      <c r="J256" s="33"/>
      <c r="K256" s="33"/>
      <c r="L256" s="33"/>
      <c r="M256" s="33">
        <f>'حضور وانصراف'!AV261</f>
        <v>0</v>
      </c>
      <c r="N256" s="33">
        <f t="shared" si="40"/>
        <v>0</v>
      </c>
      <c r="O256" s="34">
        <f t="shared" si="41"/>
        <v>0</v>
      </c>
      <c r="P256" s="35">
        <f>'البيان النهائى '!E258</f>
        <v>0</v>
      </c>
      <c r="Q256" s="61">
        <f>'البيان النهائى '!R258</f>
        <v>0</v>
      </c>
      <c r="R256" s="36">
        <f>'البيان النهائى '!U258+'البيان النهائى '!AA258</f>
        <v>0</v>
      </c>
      <c r="S256" s="94">
        <f t="shared" si="42"/>
        <v>0</v>
      </c>
      <c r="T256" s="36">
        <f t="shared" si="33"/>
        <v>0</v>
      </c>
      <c r="U256" s="35"/>
      <c r="V256" s="35"/>
      <c r="W256" s="35"/>
      <c r="X256" s="35"/>
      <c r="Y256" s="36">
        <f t="shared" si="43"/>
        <v>0</v>
      </c>
      <c r="Z256" s="96">
        <f>'البيان النهائى '!Y258</f>
        <v>-28</v>
      </c>
      <c r="AA256" s="38">
        <f>'البيان النهائى '!Z258</f>
        <v>0</v>
      </c>
      <c r="AB256" s="37">
        <f>'البيان النهائى '!X258</f>
        <v>0</v>
      </c>
      <c r="AC256" s="38"/>
      <c r="AD256" s="39">
        <f t="shared" si="44"/>
        <v>0</v>
      </c>
      <c r="AE256" s="38"/>
      <c r="AF256" s="38"/>
      <c r="AG256" s="38">
        <f>'البيان النهائى '!AC258</f>
        <v>0</v>
      </c>
      <c r="AH256" s="38">
        <f>'البيان النهائى '!AB258*2.5</f>
        <v>0</v>
      </c>
      <c r="AI256" s="38"/>
      <c r="AJ256" s="38">
        <f>'البيان النهائى '!AF258</f>
        <v>0</v>
      </c>
      <c r="AK256" s="37">
        <f t="shared" si="45"/>
        <v>0</v>
      </c>
      <c r="AL256" s="40">
        <f t="shared" si="46"/>
        <v>0</v>
      </c>
      <c r="AM256" s="40">
        <f t="shared" si="47"/>
        <v>0</v>
      </c>
      <c r="AN256" s="79">
        <f t="shared" si="48"/>
        <v>0</v>
      </c>
      <c r="AO256" s="47"/>
      <c r="AP256" s="63">
        <f>'حضور وانصراف'!AT261*O256</f>
        <v>0</v>
      </c>
      <c r="AQ256" s="46">
        <f>'حضور وانصراف'!AY261</f>
        <v>0</v>
      </c>
    </row>
    <row r="257" spans="2:43" ht="24" thickBot="1" x14ac:dyDescent="0.25">
      <c r="B257" s="31">
        <f>'البيان النهائى '!A259</f>
        <v>247</v>
      </c>
      <c r="C257" s="31">
        <f>'البيان النهائى '!B259</f>
        <v>0</v>
      </c>
      <c r="D257" s="31">
        <f>'حضور وانصراف'!F262</f>
        <v>0</v>
      </c>
      <c r="E257" s="31" t="s">
        <v>86</v>
      </c>
      <c r="F257" s="31"/>
      <c r="G257" s="32"/>
      <c r="H257" s="31" t="str">
        <f>'حضور وانصراف'!G262</f>
        <v>عامل انتاج</v>
      </c>
      <c r="I257" s="33">
        <f>'حضور وانصراف'!AU262</f>
        <v>0</v>
      </c>
      <c r="J257" s="33"/>
      <c r="K257" s="33"/>
      <c r="L257" s="33"/>
      <c r="M257" s="33">
        <f>'حضور وانصراف'!AV262</f>
        <v>0</v>
      </c>
      <c r="N257" s="33">
        <f t="shared" si="40"/>
        <v>0</v>
      </c>
      <c r="O257" s="34">
        <f t="shared" si="41"/>
        <v>0</v>
      </c>
      <c r="P257" s="35">
        <f>'البيان النهائى '!E259</f>
        <v>0</v>
      </c>
      <c r="Q257" s="61">
        <f>'البيان النهائى '!R259</f>
        <v>0</v>
      </c>
      <c r="R257" s="36">
        <f>'البيان النهائى '!U259+'البيان النهائى '!AA259</f>
        <v>0</v>
      </c>
      <c r="S257" s="94">
        <f t="shared" si="42"/>
        <v>0</v>
      </c>
      <c r="T257" s="36">
        <f t="shared" si="33"/>
        <v>0</v>
      </c>
      <c r="U257" s="35"/>
      <c r="V257" s="35"/>
      <c r="W257" s="35"/>
      <c r="X257" s="35"/>
      <c r="Y257" s="36">
        <f t="shared" si="43"/>
        <v>0</v>
      </c>
      <c r="Z257" s="96">
        <f>'البيان النهائى '!Y259</f>
        <v>-28</v>
      </c>
      <c r="AA257" s="38">
        <f>'البيان النهائى '!Z259</f>
        <v>0</v>
      </c>
      <c r="AB257" s="37">
        <f>'البيان النهائى '!X259</f>
        <v>0</v>
      </c>
      <c r="AC257" s="38"/>
      <c r="AD257" s="39">
        <f t="shared" si="44"/>
        <v>0</v>
      </c>
      <c r="AE257" s="38"/>
      <c r="AF257" s="38"/>
      <c r="AG257" s="38">
        <f>'البيان النهائى '!AC259</f>
        <v>0</v>
      </c>
      <c r="AH257" s="38">
        <f>'البيان النهائى '!AB259*2.5</f>
        <v>0</v>
      </c>
      <c r="AI257" s="38"/>
      <c r="AJ257" s="38">
        <f>'البيان النهائى '!AF259</f>
        <v>0</v>
      </c>
      <c r="AK257" s="37">
        <f t="shared" si="45"/>
        <v>0</v>
      </c>
      <c r="AL257" s="40">
        <f t="shared" si="46"/>
        <v>0</v>
      </c>
      <c r="AM257" s="40">
        <f t="shared" si="47"/>
        <v>0</v>
      </c>
      <c r="AN257" s="79">
        <f t="shared" si="48"/>
        <v>0</v>
      </c>
      <c r="AO257" s="47"/>
      <c r="AP257" s="63">
        <f>'حضور وانصراف'!AT262*O257</f>
        <v>0</v>
      </c>
      <c r="AQ257" s="46">
        <f>'حضور وانصراف'!AY262</f>
        <v>0</v>
      </c>
    </row>
    <row r="258" spans="2:43" ht="24" thickBot="1" x14ac:dyDescent="0.25">
      <c r="B258" s="31">
        <f>'البيان النهائى '!A260</f>
        <v>248</v>
      </c>
      <c r="C258" s="31">
        <f>'البيان النهائى '!B260</f>
        <v>0</v>
      </c>
      <c r="D258" s="31">
        <f>'حضور وانصراف'!F263</f>
        <v>0</v>
      </c>
      <c r="E258" s="31" t="s">
        <v>86</v>
      </c>
      <c r="F258" s="31"/>
      <c r="G258" s="32"/>
      <c r="H258" s="31" t="str">
        <f>'حضور وانصراف'!G263</f>
        <v>عامل انتاج</v>
      </c>
      <c r="I258" s="33">
        <f>'حضور وانصراف'!AU263</f>
        <v>0</v>
      </c>
      <c r="J258" s="33"/>
      <c r="K258" s="33"/>
      <c r="L258" s="33"/>
      <c r="M258" s="33">
        <f>'حضور وانصراف'!AV263</f>
        <v>0</v>
      </c>
      <c r="N258" s="33">
        <f t="shared" si="40"/>
        <v>0</v>
      </c>
      <c r="O258" s="34">
        <f t="shared" si="41"/>
        <v>0</v>
      </c>
      <c r="P258" s="35">
        <f>'البيان النهائى '!E260</f>
        <v>0</v>
      </c>
      <c r="Q258" s="61">
        <f>'البيان النهائى '!R260</f>
        <v>0</v>
      </c>
      <c r="R258" s="36">
        <f>'البيان النهائى '!U260+'البيان النهائى '!AA260</f>
        <v>0</v>
      </c>
      <c r="S258" s="94">
        <f t="shared" si="42"/>
        <v>0</v>
      </c>
      <c r="T258" s="36">
        <f t="shared" si="33"/>
        <v>0</v>
      </c>
      <c r="U258" s="35"/>
      <c r="V258" s="35"/>
      <c r="W258" s="35"/>
      <c r="X258" s="35"/>
      <c r="Y258" s="36">
        <f t="shared" si="43"/>
        <v>0</v>
      </c>
      <c r="Z258" s="96">
        <f>'البيان النهائى '!Y260</f>
        <v>-28</v>
      </c>
      <c r="AA258" s="38">
        <f>'البيان النهائى '!Z260</f>
        <v>0</v>
      </c>
      <c r="AB258" s="37">
        <f>'البيان النهائى '!X260</f>
        <v>0</v>
      </c>
      <c r="AC258" s="38"/>
      <c r="AD258" s="39">
        <f t="shared" si="44"/>
        <v>0</v>
      </c>
      <c r="AE258" s="38"/>
      <c r="AF258" s="38"/>
      <c r="AG258" s="38">
        <f>'البيان النهائى '!AC260</f>
        <v>0</v>
      </c>
      <c r="AH258" s="38">
        <f>'البيان النهائى '!AB260*2.5</f>
        <v>0</v>
      </c>
      <c r="AI258" s="38"/>
      <c r="AJ258" s="38">
        <f>'البيان النهائى '!AF260</f>
        <v>0</v>
      </c>
      <c r="AK258" s="37">
        <f t="shared" si="45"/>
        <v>0</v>
      </c>
      <c r="AL258" s="40">
        <f t="shared" si="46"/>
        <v>0</v>
      </c>
      <c r="AM258" s="40">
        <f t="shared" si="47"/>
        <v>0</v>
      </c>
      <c r="AN258" s="79">
        <f t="shared" si="48"/>
        <v>0</v>
      </c>
      <c r="AO258" s="47"/>
      <c r="AP258" s="63">
        <f>'حضور وانصراف'!AT263*O258</f>
        <v>0</v>
      </c>
      <c r="AQ258" s="46">
        <f>'حضور وانصراف'!AY263</f>
        <v>0</v>
      </c>
    </row>
    <row r="259" spans="2:43" ht="24" thickBot="1" x14ac:dyDescent="0.25">
      <c r="B259" s="31">
        <f>'البيان النهائى '!A261</f>
        <v>249</v>
      </c>
      <c r="C259" s="31">
        <f>'البيان النهائى '!B261</f>
        <v>0</v>
      </c>
      <c r="D259" s="31">
        <f>'حضور وانصراف'!F264</f>
        <v>0</v>
      </c>
      <c r="E259" s="31" t="s">
        <v>86</v>
      </c>
      <c r="F259" s="31"/>
      <c r="G259" s="32"/>
      <c r="H259" s="31" t="str">
        <f>'حضور وانصراف'!G264</f>
        <v>عامل انتاج</v>
      </c>
      <c r="I259" s="33">
        <f>'حضور وانصراف'!AU264</f>
        <v>0</v>
      </c>
      <c r="J259" s="33"/>
      <c r="K259" s="33"/>
      <c r="L259" s="33"/>
      <c r="M259" s="33">
        <f>'حضور وانصراف'!AV264</f>
        <v>0</v>
      </c>
      <c r="N259" s="33">
        <f t="shared" si="40"/>
        <v>0</v>
      </c>
      <c r="O259" s="34">
        <f t="shared" si="41"/>
        <v>0</v>
      </c>
      <c r="P259" s="35">
        <f>'البيان النهائى '!E261</f>
        <v>0</v>
      </c>
      <c r="Q259" s="61">
        <f>'البيان النهائى '!R261</f>
        <v>0</v>
      </c>
      <c r="R259" s="36">
        <f>'البيان النهائى '!U261+'البيان النهائى '!AA261</f>
        <v>0</v>
      </c>
      <c r="S259" s="94">
        <f t="shared" si="42"/>
        <v>0</v>
      </c>
      <c r="T259" s="36">
        <f t="shared" si="33"/>
        <v>0</v>
      </c>
      <c r="U259" s="35"/>
      <c r="V259" s="35"/>
      <c r="W259" s="35"/>
      <c r="X259" s="35"/>
      <c r="Y259" s="36">
        <f t="shared" si="43"/>
        <v>0</v>
      </c>
      <c r="Z259" s="96">
        <f>'البيان النهائى '!Y261</f>
        <v>-28</v>
      </c>
      <c r="AA259" s="38">
        <f>'البيان النهائى '!Z261</f>
        <v>0</v>
      </c>
      <c r="AB259" s="37">
        <f>'البيان النهائى '!X261</f>
        <v>0</v>
      </c>
      <c r="AC259" s="38"/>
      <c r="AD259" s="39">
        <f t="shared" si="44"/>
        <v>0</v>
      </c>
      <c r="AE259" s="38"/>
      <c r="AF259" s="38"/>
      <c r="AG259" s="38">
        <f>'البيان النهائى '!AC261</f>
        <v>0</v>
      </c>
      <c r="AH259" s="38">
        <f>'البيان النهائى '!AB261*2.5</f>
        <v>0</v>
      </c>
      <c r="AI259" s="38"/>
      <c r="AJ259" s="38">
        <f>'البيان النهائى '!AF261</f>
        <v>0</v>
      </c>
      <c r="AK259" s="37">
        <f t="shared" si="45"/>
        <v>0</v>
      </c>
      <c r="AL259" s="40">
        <f t="shared" si="46"/>
        <v>0</v>
      </c>
      <c r="AM259" s="40">
        <f t="shared" si="47"/>
        <v>0</v>
      </c>
      <c r="AN259" s="79">
        <f t="shared" si="48"/>
        <v>0</v>
      </c>
      <c r="AO259" s="47"/>
      <c r="AP259" s="63">
        <f>'حضور وانصراف'!AT264*O259</f>
        <v>0</v>
      </c>
      <c r="AQ259" s="46">
        <f>'حضور وانصراف'!AY264</f>
        <v>0</v>
      </c>
    </row>
    <row r="260" spans="2:43" ht="24" thickBot="1" x14ac:dyDescent="0.25">
      <c r="B260" s="31">
        <f>'البيان النهائى '!A262</f>
        <v>250</v>
      </c>
      <c r="C260" s="31">
        <f>'البيان النهائى '!B262</f>
        <v>0</v>
      </c>
      <c r="D260" s="31">
        <f>'حضور وانصراف'!F265</f>
        <v>0</v>
      </c>
      <c r="E260" s="31" t="s">
        <v>86</v>
      </c>
      <c r="F260" s="31"/>
      <c r="G260" s="32"/>
      <c r="H260" s="31" t="str">
        <f>'حضور وانصراف'!G265</f>
        <v>عامل انتاج</v>
      </c>
      <c r="I260" s="33">
        <f>'حضور وانصراف'!AU265</f>
        <v>0</v>
      </c>
      <c r="J260" s="33"/>
      <c r="K260" s="33"/>
      <c r="L260" s="33"/>
      <c r="M260" s="33">
        <f>'حضور وانصراف'!AV265</f>
        <v>0</v>
      </c>
      <c r="N260" s="33">
        <f t="shared" si="40"/>
        <v>0</v>
      </c>
      <c r="O260" s="34">
        <f t="shared" si="41"/>
        <v>0</v>
      </c>
      <c r="P260" s="35">
        <f>'البيان النهائى '!E262</f>
        <v>0</v>
      </c>
      <c r="Q260" s="61">
        <f>'البيان النهائى '!R262</f>
        <v>0</v>
      </c>
      <c r="R260" s="36">
        <f>'البيان النهائى '!U262+'البيان النهائى '!AA262</f>
        <v>0</v>
      </c>
      <c r="S260" s="94">
        <f t="shared" si="42"/>
        <v>0</v>
      </c>
      <c r="T260" s="36">
        <f t="shared" si="33"/>
        <v>0</v>
      </c>
      <c r="U260" s="35"/>
      <c r="V260" s="35"/>
      <c r="W260" s="35"/>
      <c r="X260" s="35"/>
      <c r="Y260" s="36">
        <f t="shared" si="43"/>
        <v>0</v>
      </c>
      <c r="Z260" s="96">
        <f>'البيان النهائى '!Y262</f>
        <v>-28</v>
      </c>
      <c r="AA260" s="38">
        <f>'البيان النهائى '!Z262</f>
        <v>0</v>
      </c>
      <c r="AB260" s="37">
        <f>'البيان النهائى '!X262</f>
        <v>0</v>
      </c>
      <c r="AC260" s="38"/>
      <c r="AD260" s="39">
        <f t="shared" si="44"/>
        <v>0</v>
      </c>
      <c r="AE260" s="38"/>
      <c r="AF260" s="38"/>
      <c r="AG260" s="38">
        <f>'البيان النهائى '!AC262</f>
        <v>0</v>
      </c>
      <c r="AH260" s="38">
        <f>'البيان النهائى '!AB262*2.5</f>
        <v>0</v>
      </c>
      <c r="AI260" s="38"/>
      <c r="AJ260" s="38">
        <f>'البيان النهائى '!AF262</f>
        <v>0</v>
      </c>
      <c r="AK260" s="37">
        <f t="shared" si="45"/>
        <v>0</v>
      </c>
      <c r="AL260" s="40">
        <f t="shared" si="46"/>
        <v>0</v>
      </c>
      <c r="AM260" s="40">
        <f t="shared" si="47"/>
        <v>0</v>
      </c>
      <c r="AN260" s="79">
        <f t="shared" si="48"/>
        <v>0</v>
      </c>
      <c r="AO260" s="47"/>
      <c r="AP260" s="63">
        <f>'حضور وانصراف'!AT265*O260</f>
        <v>0</v>
      </c>
      <c r="AQ260" s="46">
        <f>'حضور وانصراف'!AY265</f>
        <v>0</v>
      </c>
    </row>
    <row r="261" spans="2:43" ht="24" thickBot="1" x14ac:dyDescent="0.25">
      <c r="B261" s="31">
        <f>'البيان النهائى '!A263</f>
        <v>251</v>
      </c>
      <c r="C261" s="31">
        <f>'البيان النهائى '!B263</f>
        <v>0</v>
      </c>
      <c r="D261" s="31">
        <f>'حضور وانصراف'!F266</f>
        <v>0</v>
      </c>
      <c r="E261" s="31" t="s">
        <v>86</v>
      </c>
      <c r="F261" s="31"/>
      <c r="G261" s="32"/>
      <c r="H261" s="31" t="str">
        <f>'حضور وانصراف'!G266</f>
        <v>عامل انتاج</v>
      </c>
      <c r="I261" s="33">
        <f>'حضور وانصراف'!AU266</f>
        <v>0</v>
      </c>
      <c r="J261" s="33"/>
      <c r="K261" s="33"/>
      <c r="L261" s="33"/>
      <c r="M261" s="33">
        <f>'حضور وانصراف'!AV266</f>
        <v>0</v>
      </c>
      <c r="N261" s="33">
        <f t="shared" si="40"/>
        <v>0</v>
      </c>
      <c r="O261" s="34">
        <f t="shared" si="41"/>
        <v>0</v>
      </c>
      <c r="P261" s="35">
        <f>'البيان النهائى '!E263</f>
        <v>0</v>
      </c>
      <c r="Q261" s="61">
        <f>'البيان النهائى '!R263</f>
        <v>0</v>
      </c>
      <c r="R261" s="36">
        <f>'البيان النهائى '!U263+'البيان النهائى '!AA263</f>
        <v>0</v>
      </c>
      <c r="S261" s="94">
        <f t="shared" si="42"/>
        <v>0</v>
      </c>
      <c r="T261" s="36">
        <f t="shared" si="33"/>
        <v>0</v>
      </c>
      <c r="U261" s="35"/>
      <c r="V261" s="35"/>
      <c r="W261" s="35"/>
      <c r="X261" s="35"/>
      <c r="Y261" s="36">
        <f t="shared" si="43"/>
        <v>0</v>
      </c>
      <c r="Z261" s="96">
        <f>'البيان النهائى '!Y263</f>
        <v>-28</v>
      </c>
      <c r="AA261" s="38">
        <f>'البيان النهائى '!Z263</f>
        <v>0</v>
      </c>
      <c r="AB261" s="37">
        <f>'البيان النهائى '!X263</f>
        <v>0</v>
      </c>
      <c r="AC261" s="38"/>
      <c r="AD261" s="39">
        <f t="shared" si="44"/>
        <v>0</v>
      </c>
      <c r="AE261" s="38"/>
      <c r="AF261" s="38"/>
      <c r="AG261" s="38">
        <f>'البيان النهائى '!AC263</f>
        <v>0</v>
      </c>
      <c r="AH261" s="38">
        <f>'البيان النهائى '!AB263*2.5</f>
        <v>0</v>
      </c>
      <c r="AI261" s="38"/>
      <c r="AJ261" s="38">
        <f>'البيان النهائى '!AF263</f>
        <v>0</v>
      </c>
      <c r="AK261" s="37">
        <f t="shared" si="45"/>
        <v>0</v>
      </c>
      <c r="AL261" s="40">
        <f t="shared" si="46"/>
        <v>0</v>
      </c>
      <c r="AM261" s="40">
        <f t="shared" si="47"/>
        <v>0</v>
      </c>
      <c r="AN261" s="79">
        <f t="shared" si="48"/>
        <v>0</v>
      </c>
      <c r="AO261" s="47"/>
      <c r="AP261" s="63">
        <f>'حضور وانصراف'!AT266*O261</f>
        <v>0</v>
      </c>
      <c r="AQ261" s="46">
        <f>'حضور وانصراف'!AY266</f>
        <v>0</v>
      </c>
    </row>
    <row r="262" spans="2:43" ht="24" thickBot="1" x14ac:dyDescent="0.25">
      <c r="B262" s="31">
        <f>'البيان النهائى '!A264</f>
        <v>252</v>
      </c>
      <c r="C262" s="31">
        <f>'البيان النهائى '!B264</f>
        <v>0</v>
      </c>
      <c r="D262" s="31">
        <f>'حضور وانصراف'!F267</f>
        <v>0</v>
      </c>
      <c r="E262" s="31" t="s">
        <v>86</v>
      </c>
      <c r="F262" s="31"/>
      <c r="G262" s="32"/>
      <c r="H262" s="31" t="str">
        <f>'حضور وانصراف'!G267</f>
        <v>عامل انتاج</v>
      </c>
      <c r="I262" s="33">
        <f>'حضور وانصراف'!AU267</f>
        <v>0</v>
      </c>
      <c r="J262" s="33"/>
      <c r="K262" s="33"/>
      <c r="L262" s="33"/>
      <c r="M262" s="33">
        <f>'حضور وانصراف'!AV267</f>
        <v>0</v>
      </c>
      <c r="N262" s="33">
        <f t="shared" si="40"/>
        <v>0</v>
      </c>
      <c r="O262" s="34">
        <f t="shared" si="41"/>
        <v>0</v>
      </c>
      <c r="P262" s="35">
        <f>'البيان النهائى '!E264</f>
        <v>0</v>
      </c>
      <c r="Q262" s="61">
        <f>'البيان النهائى '!R264</f>
        <v>0</v>
      </c>
      <c r="R262" s="36">
        <f>'البيان النهائى '!U264+'البيان النهائى '!AA264</f>
        <v>0</v>
      </c>
      <c r="S262" s="94">
        <f t="shared" si="42"/>
        <v>0</v>
      </c>
      <c r="T262" s="36">
        <f t="shared" si="33"/>
        <v>0</v>
      </c>
      <c r="U262" s="35"/>
      <c r="V262" s="35"/>
      <c r="W262" s="35"/>
      <c r="X262" s="35"/>
      <c r="Y262" s="36">
        <f t="shared" si="43"/>
        <v>0</v>
      </c>
      <c r="Z262" s="96">
        <f>'البيان النهائى '!Y264</f>
        <v>-28</v>
      </c>
      <c r="AA262" s="38">
        <f>'البيان النهائى '!Z264</f>
        <v>0</v>
      </c>
      <c r="AB262" s="37">
        <f>'البيان النهائى '!X264</f>
        <v>0</v>
      </c>
      <c r="AC262" s="38"/>
      <c r="AD262" s="39">
        <f t="shared" si="44"/>
        <v>0</v>
      </c>
      <c r="AE262" s="38"/>
      <c r="AF262" s="38"/>
      <c r="AG262" s="38">
        <f>'البيان النهائى '!AC264</f>
        <v>0</v>
      </c>
      <c r="AH262" s="38">
        <f>'البيان النهائى '!AB264*2.5</f>
        <v>0</v>
      </c>
      <c r="AI262" s="38"/>
      <c r="AJ262" s="38">
        <f>'البيان النهائى '!AF264</f>
        <v>0</v>
      </c>
      <c r="AK262" s="37">
        <f t="shared" si="45"/>
        <v>0</v>
      </c>
      <c r="AL262" s="40">
        <f t="shared" si="46"/>
        <v>0</v>
      </c>
      <c r="AM262" s="40">
        <f t="shared" si="47"/>
        <v>0</v>
      </c>
      <c r="AN262" s="79">
        <f t="shared" si="48"/>
        <v>0</v>
      </c>
      <c r="AO262" s="47"/>
      <c r="AP262" s="63">
        <f>'حضور وانصراف'!AT267*O262</f>
        <v>0</v>
      </c>
      <c r="AQ262" s="46">
        <f>'حضور وانصراف'!AY267</f>
        <v>0</v>
      </c>
    </row>
    <row r="263" spans="2:43" ht="24" thickBot="1" x14ac:dyDescent="0.25">
      <c r="B263" s="31">
        <f>'البيان النهائى '!A265</f>
        <v>253</v>
      </c>
      <c r="C263" s="31">
        <f>'البيان النهائى '!B265</f>
        <v>0</v>
      </c>
      <c r="D263" s="31">
        <f>'حضور وانصراف'!F268</f>
        <v>0</v>
      </c>
      <c r="E263" s="31" t="s">
        <v>86</v>
      </c>
      <c r="F263" s="31"/>
      <c r="G263" s="32"/>
      <c r="H263" s="31" t="str">
        <f>'حضور وانصراف'!G268</f>
        <v>عامل انتاج</v>
      </c>
      <c r="I263" s="33">
        <f>'حضور وانصراف'!AU268</f>
        <v>0</v>
      </c>
      <c r="J263" s="33"/>
      <c r="K263" s="33"/>
      <c r="L263" s="33"/>
      <c r="M263" s="33">
        <f>'حضور وانصراف'!AV268</f>
        <v>0</v>
      </c>
      <c r="N263" s="33">
        <f t="shared" si="40"/>
        <v>0</v>
      </c>
      <c r="O263" s="34">
        <f t="shared" si="41"/>
        <v>0</v>
      </c>
      <c r="P263" s="35">
        <f>'البيان النهائى '!E265</f>
        <v>0</v>
      </c>
      <c r="Q263" s="61">
        <f>'البيان النهائى '!R265</f>
        <v>0</v>
      </c>
      <c r="R263" s="36">
        <f>'البيان النهائى '!U265+'البيان النهائى '!AA265</f>
        <v>0</v>
      </c>
      <c r="S263" s="94">
        <f t="shared" si="42"/>
        <v>0</v>
      </c>
      <c r="T263" s="36">
        <f t="shared" si="33"/>
        <v>0</v>
      </c>
      <c r="U263" s="35"/>
      <c r="V263" s="35"/>
      <c r="W263" s="35"/>
      <c r="X263" s="35"/>
      <c r="Y263" s="36">
        <f t="shared" si="43"/>
        <v>0</v>
      </c>
      <c r="Z263" s="96">
        <f>'البيان النهائى '!Y265</f>
        <v>-28</v>
      </c>
      <c r="AA263" s="38">
        <f>'البيان النهائى '!Z265</f>
        <v>0</v>
      </c>
      <c r="AB263" s="37">
        <f>'البيان النهائى '!X265</f>
        <v>0</v>
      </c>
      <c r="AC263" s="38"/>
      <c r="AD263" s="39">
        <f t="shared" si="44"/>
        <v>0</v>
      </c>
      <c r="AE263" s="38"/>
      <c r="AF263" s="38"/>
      <c r="AG263" s="38">
        <f>'البيان النهائى '!AC265</f>
        <v>0</v>
      </c>
      <c r="AH263" s="38">
        <f>'البيان النهائى '!AB265*2.5</f>
        <v>0</v>
      </c>
      <c r="AI263" s="38"/>
      <c r="AJ263" s="38">
        <f>'البيان النهائى '!AF265</f>
        <v>0</v>
      </c>
      <c r="AK263" s="37">
        <f t="shared" si="45"/>
        <v>0</v>
      </c>
      <c r="AL263" s="40">
        <f t="shared" si="46"/>
        <v>0</v>
      </c>
      <c r="AM263" s="40">
        <f t="shared" si="47"/>
        <v>0</v>
      </c>
      <c r="AN263" s="79">
        <f t="shared" si="48"/>
        <v>0</v>
      </c>
      <c r="AO263" s="47"/>
      <c r="AP263" s="63">
        <f>'حضور وانصراف'!AT268*O263</f>
        <v>0</v>
      </c>
      <c r="AQ263" s="46">
        <f>'حضور وانصراف'!AY268</f>
        <v>0</v>
      </c>
    </row>
    <row r="264" spans="2:43" ht="24" thickBot="1" x14ac:dyDescent="0.25">
      <c r="B264" s="31">
        <f>'البيان النهائى '!A266</f>
        <v>254</v>
      </c>
      <c r="C264" s="31">
        <f>'البيان النهائى '!B266</f>
        <v>0</v>
      </c>
      <c r="D264" s="31">
        <f>'حضور وانصراف'!F269</f>
        <v>0</v>
      </c>
      <c r="E264" s="31" t="s">
        <v>86</v>
      </c>
      <c r="F264" s="31"/>
      <c r="G264" s="32"/>
      <c r="H264" s="31" t="str">
        <f>'حضور وانصراف'!G269</f>
        <v>عامل انتاج</v>
      </c>
      <c r="I264" s="33">
        <f>'حضور وانصراف'!AU269</f>
        <v>0</v>
      </c>
      <c r="J264" s="33"/>
      <c r="K264" s="33"/>
      <c r="L264" s="33"/>
      <c r="M264" s="33">
        <f>'حضور وانصراف'!AV269</f>
        <v>0</v>
      </c>
      <c r="N264" s="33">
        <f t="shared" si="40"/>
        <v>0</v>
      </c>
      <c r="O264" s="34">
        <f t="shared" si="41"/>
        <v>0</v>
      </c>
      <c r="P264" s="35">
        <f>'البيان النهائى '!E266</f>
        <v>0</v>
      </c>
      <c r="Q264" s="61">
        <f>'البيان النهائى '!R266</f>
        <v>0</v>
      </c>
      <c r="R264" s="36">
        <f>'البيان النهائى '!U266+'البيان النهائى '!AA266</f>
        <v>0</v>
      </c>
      <c r="S264" s="94">
        <f t="shared" si="42"/>
        <v>0</v>
      </c>
      <c r="T264" s="36">
        <f t="shared" si="33"/>
        <v>0</v>
      </c>
      <c r="U264" s="35"/>
      <c r="V264" s="35"/>
      <c r="W264" s="35"/>
      <c r="X264" s="35"/>
      <c r="Y264" s="36">
        <f t="shared" si="43"/>
        <v>0</v>
      </c>
      <c r="Z264" s="96">
        <f>'البيان النهائى '!Y266</f>
        <v>-28</v>
      </c>
      <c r="AA264" s="38">
        <f>'البيان النهائى '!Z266</f>
        <v>0</v>
      </c>
      <c r="AB264" s="37">
        <f>'البيان النهائى '!X266</f>
        <v>0</v>
      </c>
      <c r="AC264" s="38"/>
      <c r="AD264" s="39">
        <f t="shared" si="44"/>
        <v>0</v>
      </c>
      <c r="AE264" s="38"/>
      <c r="AF264" s="38"/>
      <c r="AG264" s="38">
        <f>'البيان النهائى '!AC266</f>
        <v>0</v>
      </c>
      <c r="AH264" s="38">
        <f>'البيان النهائى '!AB266*2.5</f>
        <v>0</v>
      </c>
      <c r="AI264" s="38"/>
      <c r="AJ264" s="38">
        <f>'البيان النهائى '!AF266</f>
        <v>0</v>
      </c>
      <c r="AK264" s="37">
        <f t="shared" si="45"/>
        <v>0</v>
      </c>
      <c r="AL264" s="40">
        <f t="shared" si="46"/>
        <v>0</v>
      </c>
      <c r="AM264" s="40">
        <f t="shared" si="47"/>
        <v>0</v>
      </c>
      <c r="AN264" s="79">
        <f t="shared" si="48"/>
        <v>0</v>
      </c>
      <c r="AO264" s="47"/>
      <c r="AP264" s="63">
        <f>'حضور وانصراف'!AT269*O264</f>
        <v>0</v>
      </c>
      <c r="AQ264" s="46">
        <f>'حضور وانصراف'!AY269</f>
        <v>0</v>
      </c>
    </row>
    <row r="265" spans="2:43" ht="24" thickBot="1" x14ac:dyDescent="0.25">
      <c r="B265" s="31">
        <f>'البيان النهائى '!A267</f>
        <v>255</v>
      </c>
      <c r="C265" s="31">
        <f>'البيان النهائى '!B267</f>
        <v>0</v>
      </c>
      <c r="D265" s="31">
        <f>'حضور وانصراف'!F270</f>
        <v>0</v>
      </c>
      <c r="E265" s="31" t="s">
        <v>86</v>
      </c>
      <c r="F265" s="31"/>
      <c r="G265" s="32"/>
      <c r="H265" s="31" t="str">
        <f>'حضور وانصراف'!G270</f>
        <v>عامل انتاج</v>
      </c>
      <c r="I265" s="33">
        <f>'حضور وانصراف'!AU270</f>
        <v>0</v>
      </c>
      <c r="J265" s="33"/>
      <c r="K265" s="33"/>
      <c r="L265" s="33"/>
      <c r="M265" s="33">
        <f>'حضور وانصراف'!AV270</f>
        <v>0</v>
      </c>
      <c r="N265" s="33">
        <f t="shared" si="40"/>
        <v>0</v>
      </c>
      <c r="O265" s="34">
        <f t="shared" si="41"/>
        <v>0</v>
      </c>
      <c r="P265" s="35">
        <f>'البيان النهائى '!E267</f>
        <v>0</v>
      </c>
      <c r="Q265" s="61">
        <f>'البيان النهائى '!R267</f>
        <v>0</v>
      </c>
      <c r="R265" s="36">
        <f>'البيان النهائى '!U267+'البيان النهائى '!AA267</f>
        <v>0</v>
      </c>
      <c r="S265" s="94">
        <f t="shared" si="42"/>
        <v>0</v>
      </c>
      <c r="T265" s="36">
        <f t="shared" si="33"/>
        <v>0</v>
      </c>
      <c r="U265" s="35"/>
      <c r="V265" s="35"/>
      <c r="W265" s="35"/>
      <c r="X265" s="35"/>
      <c r="Y265" s="36">
        <f t="shared" si="43"/>
        <v>0</v>
      </c>
      <c r="Z265" s="96">
        <f>'البيان النهائى '!Y267</f>
        <v>-28</v>
      </c>
      <c r="AA265" s="38">
        <f>'البيان النهائى '!Z267</f>
        <v>0</v>
      </c>
      <c r="AB265" s="37">
        <f>'البيان النهائى '!X267</f>
        <v>0</v>
      </c>
      <c r="AC265" s="38"/>
      <c r="AD265" s="39">
        <f t="shared" si="44"/>
        <v>0</v>
      </c>
      <c r="AE265" s="38"/>
      <c r="AF265" s="38"/>
      <c r="AG265" s="38">
        <f>'البيان النهائى '!AC267</f>
        <v>0</v>
      </c>
      <c r="AH265" s="38">
        <f>'البيان النهائى '!AB267*2.5</f>
        <v>0</v>
      </c>
      <c r="AI265" s="38"/>
      <c r="AJ265" s="38">
        <f>'البيان النهائى '!AF267</f>
        <v>0</v>
      </c>
      <c r="AK265" s="37">
        <f t="shared" si="45"/>
        <v>0</v>
      </c>
      <c r="AL265" s="40">
        <f t="shared" si="46"/>
        <v>0</v>
      </c>
      <c r="AM265" s="40">
        <f t="shared" si="47"/>
        <v>0</v>
      </c>
      <c r="AN265" s="79">
        <f t="shared" si="48"/>
        <v>0</v>
      </c>
      <c r="AO265" s="47"/>
      <c r="AP265" s="63">
        <f>'حضور وانصراف'!AT270*O265</f>
        <v>0</v>
      </c>
      <c r="AQ265" s="46">
        <f>'حضور وانصراف'!AY270</f>
        <v>0</v>
      </c>
    </row>
    <row r="266" spans="2:43" ht="24" thickBot="1" x14ac:dyDescent="0.25">
      <c r="B266" s="31">
        <f>'البيان النهائى '!A268</f>
        <v>256</v>
      </c>
      <c r="C266" s="31">
        <f>'البيان النهائى '!B268</f>
        <v>0</v>
      </c>
      <c r="D266" s="31">
        <f>'حضور وانصراف'!F271</f>
        <v>0</v>
      </c>
      <c r="E266" s="31" t="s">
        <v>86</v>
      </c>
      <c r="F266" s="31"/>
      <c r="G266" s="32"/>
      <c r="H266" s="31" t="str">
        <f>'حضور وانصراف'!G271</f>
        <v>عامل انتاج</v>
      </c>
      <c r="I266" s="33">
        <f>'حضور وانصراف'!AU271</f>
        <v>0</v>
      </c>
      <c r="J266" s="33"/>
      <c r="K266" s="33"/>
      <c r="L266" s="33"/>
      <c r="M266" s="33">
        <f>'حضور وانصراف'!AV271</f>
        <v>0</v>
      </c>
      <c r="N266" s="33">
        <f t="shared" si="40"/>
        <v>0</v>
      </c>
      <c r="O266" s="34">
        <f t="shared" si="41"/>
        <v>0</v>
      </c>
      <c r="P266" s="35">
        <f>'البيان النهائى '!E268</f>
        <v>0</v>
      </c>
      <c r="Q266" s="61">
        <f>'البيان النهائى '!R268</f>
        <v>0</v>
      </c>
      <c r="R266" s="36">
        <f>'البيان النهائى '!U268+'البيان النهائى '!AA268</f>
        <v>0</v>
      </c>
      <c r="S266" s="94">
        <f t="shared" si="42"/>
        <v>0</v>
      </c>
      <c r="T266" s="36">
        <f t="shared" si="33"/>
        <v>0</v>
      </c>
      <c r="U266" s="35"/>
      <c r="V266" s="35"/>
      <c r="W266" s="35"/>
      <c r="X266" s="35"/>
      <c r="Y266" s="36">
        <f t="shared" si="43"/>
        <v>0</v>
      </c>
      <c r="Z266" s="96">
        <f>'البيان النهائى '!Y268</f>
        <v>-28</v>
      </c>
      <c r="AA266" s="38">
        <f>'البيان النهائى '!Z268</f>
        <v>0</v>
      </c>
      <c r="AB266" s="37">
        <f>'البيان النهائى '!X268</f>
        <v>0</v>
      </c>
      <c r="AC266" s="38"/>
      <c r="AD266" s="39">
        <f t="shared" si="44"/>
        <v>0</v>
      </c>
      <c r="AE266" s="38"/>
      <c r="AF266" s="38"/>
      <c r="AG266" s="38">
        <f>'البيان النهائى '!AC268</f>
        <v>0</v>
      </c>
      <c r="AH266" s="38">
        <f>'البيان النهائى '!AB268*2.5</f>
        <v>0</v>
      </c>
      <c r="AI266" s="38"/>
      <c r="AJ266" s="38">
        <f>'البيان النهائى '!AF268</f>
        <v>0</v>
      </c>
      <c r="AK266" s="37">
        <f t="shared" si="45"/>
        <v>0</v>
      </c>
      <c r="AL266" s="40">
        <f t="shared" si="46"/>
        <v>0</v>
      </c>
      <c r="AM266" s="40">
        <f t="shared" si="47"/>
        <v>0</v>
      </c>
      <c r="AN266" s="79">
        <f t="shared" si="48"/>
        <v>0</v>
      </c>
      <c r="AO266" s="47"/>
      <c r="AP266" s="63">
        <f>'حضور وانصراف'!AT271*O266</f>
        <v>0</v>
      </c>
      <c r="AQ266" s="46">
        <f>'حضور وانصراف'!AY271</f>
        <v>0</v>
      </c>
    </row>
    <row r="267" spans="2:43" ht="24" thickBot="1" x14ac:dyDescent="0.25">
      <c r="B267" s="31">
        <f>'البيان النهائى '!A269</f>
        <v>257</v>
      </c>
      <c r="C267" s="31">
        <f>'البيان النهائى '!B269</f>
        <v>0</v>
      </c>
      <c r="D267" s="31">
        <f>'حضور وانصراف'!F272</f>
        <v>0</v>
      </c>
      <c r="E267" s="31" t="s">
        <v>86</v>
      </c>
      <c r="F267" s="31"/>
      <c r="G267" s="32"/>
      <c r="H267" s="31" t="str">
        <f>'حضور وانصراف'!G272</f>
        <v>عامل انتاج</v>
      </c>
      <c r="I267" s="33">
        <f>'حضور وانصراف'!AU272</f>
        <v>0</v>
      </c>
      <c r="J267" s="33"/>
      <c r="K267" s="33"/>
      <c r="L267" s="33"/>
      <c r="M267" s="33">
        <f>'حضور وانصراف'!AV272</f>
        <v>0</v>
      </c>
      <c r="N267" s="33">
        <f t="shared" si="40"/>
        <v>0</v>
      </c>
      <c r="O267" s="34">
        <f t="shared" si="41"/>
        <v>0</v>
      </c>
      <c r="P267" s="35">
        <f>'البيان النهائى '!E269</f>
        <v>0</v>
      </c>
      <c r="Q267" s="61">
        <f>'البيان النهائى '!R269</f>
        <v>0</v>
      </c>
      <c r="R267" s="36">
        <f>'البيان النهائى '!U269+'البيان النهائى '!AA269</f>
        <v>0</v>
      </c>
      <c r="S267" s="94">
        <f t="shared" si="42"/>
        <v>0</v>
      </c>
      <c r="T267" s="36">
        <f t="shared" si="33"/>
        <v>0</v>
      </c>
      <c r="U267" s="35"/>
      <c r="V267" s="35"/>
      <c r="W267" s="35"/>
      <c r="X267" s="35"/>
      <c r="Y267" s="36">
        <f t="shared" si="43"/>
        <v>0</v>
      </c>
      <c r="Z267" s="96">
        <f>'البيان النهائى '!Y269</f>
        <v>-28</v>
      </c>
      <c r="AA267" s="38">
        <f>'البيان النهائى '!Z269</f>
        <v>0</v>
      </c>
      <c r="AB267" s="37">
        <f>'البيان النهائى '!X269</f>
        <v>0</v>
      </c>
      <c r="AC267" s="38"/>
      <c r="AD267" s="39">
        <f t="shared" si="44"/>
        <v>0</v>
      </c>
      <c r="AE267" s="38"/>
      <c r="AF267" s="38"/>
      <c r="AG267" s="38">
        <f>'البيان النهائى '!AC269</f>
        <v>0</v>
      </c>
      <c r="AH267" s="38">
        <f>'البيان النهائى '!AB269*2.5</f>
        <v>0</v>
      </c>
      <c r="AI267" s="38"/>
      <c r="AJ267" s="38">
        <f>'البيان النهائى '!AF269</f>
        <v>0</v>
      </c>
      <c r="AK267" s="37">
        <f t="shared" si="45"/>
        <v>0</v>
      </c>
      <c r="AL267" s="40">
        <f t="shared" si="46"/>
        <v>0</v>
      </c>
      <c r="AM267" s="40">
        <f t="shared" si="47"/>
        <v>0</v>
      </c>
      <c r="AN267" s="79">
        <f t="shared" si="48"/>
        <v>0</v>
      </c>
      <c r="AO267" s="47"/>
      <c r="AP267" s="63">
        <f>'حضور وانصراف'!AT272*O267</f>
        <v>0</v>
      </c>
      <c r="AQ267" s="46">
        <f>'حضور وانصراف'!AY272</f>
        <v>0</v>
      </c>
    </row>
    <row r="268" spans="2:43" ht="24" thickBot="1" x14ac:dyDescent="0.25">
      <c r="B268" s="31">
        <f>'البيان النهائى '!A270</f>
        <v>258</v>
      </c>
      <c r="C268" s="31">
        <f>'البيان النهائى '!B270</f>
        <v>0</v>
      </c>
      <c r="D268" s="31">
        <f>'حضور وانصراف'!F273</f>
        <v>0</v>
      </c>
      <c r="E268" s="31" t="s">
        <v>86</v>
      </c>
      <c r="F268" s="31"/>
      <c r="G268" s="32"/>
      <c r="H268" s="31" t="str">
        <f>'حضور وانصراف'!G273</f>
        <v>عامل انتاج</v>
      </c>
      <c r="I268" s="33">
        <f>'حضور وانصراف'!AU273</f>
        <v>0</v>
      </c>
      <c r="J268" s="33"/>
      <c r="K268" s="33"/>
      <c r="L268" s="33"/>
      <c r="M268" s="33">
        <f>'حضور وانصراف'!AV273</f>
        <v>0</v>
      </c>
      <c r="N268" s="33">
        <f t="shared" si="40"/>
        <v>0</v>
      </c>
      <c r="O268" s="34">
        <f t="shared" si="41"/>
        <v>0</v>
      </c>
      <c r="P268" s="35">
        <f>'البيان النهائى '!E270</f>
        <v>0</v>
      </c>
      <c r="Q268" s="61">
        <f>'البيان النهائى '!R270</f>
        <v>0</v>
      </c>
      <c r="R268" s="36">
        <f>'البيان النهائى '!U270+'البيان النهائى '!AA270</f>
        <v>0</v>
      </c>
      <c r="S268" s="94">
        <f t="shared" si="42"/>
        <v>0</v>
      </c>
      <c r="T268" s="36">
        <f t="shared" ref="T268:T310" si="49">+R268*O268+Q268*O268+P268*O268</f>
        <v>0</v>
      </c>
      <c r="U268" s="35"/>
      <c r="V268" s="35"/>
      <c r="W268" s="35"/>
      <c r="X268" s="35"/>
      <c r="Y268" s="36">
        <f t="shared" si="43"/>
        <v>0</v>
      </c>
      <c r="Z268" s="96">
        <f>'البيان النهائى '!Y270</f>
        <v>-28</v>
      </c>
      <c r="AA268" s="38">
        <f>'البيان النهائى '!Z270</f>
        <v>0</v>
      </c>
      <c r="AB268" s="37">
        <f>'البيان النهائى '!X270</f>
        <v>0</v>
      </c>
      <c r="AC268" s="38"/>
      <c r="AD268" s="39">
        <f t="shared" si="44"/>
        <v>0</v>
      </c>
      <c r="AE268" s="38"/>
      <c r="AF268" s="38"/>
      <c r="AG268" s="38">
        <f>'البيان النهائى '!AC270</f>
        <v>0</v>
      </c>
      <c r="AH268" s="38">
        <f>'البيان النهائى '!AB270*2.5</f>
        <v>0</v>
      </c>
      <c r="AI268" s="38"/>
      <c r="AJ268" s="38">
        <f>'البيان النهائى '!AF270</f>
        <v>0</v>
      </c>
      <c r="AK268" s="37">
        <f t="shared" si="45"/>
        <v>0</v>
      </c>
      <c r="AL268" s="40">
        <f t="shared" si="46"/>
        <v>0</v>
      </c>
      <c r="AM268" s="40">
        <f t="shared" si="47"/>
        <v>0</v>
      </c>
      <c r="AN268" s="79">
        <f t="shared" si="48"/>
        <v>0</v>
      </c>
      <c r="AO268" s="47"/>
      <c r="AP268" s="63">
        <f>'حضور وانصراف'!AT273*O268</f>
        <v>0</v>
      </c>
      <c r="AQ268" s="46">
        <f>'حضور وانصراف'!AY273</f>
        <v>0</v>
      </c>
    </row>
    <row r="269" spans="2:43" ht="24" thickBot="1" x14ac:dyDescent="0.25">
      <c r="B269" s="31">
        <f>'البيان النهائى '!A271</f>
        <v>259</v>
      </c>
      <c r="C269" s="31">
        <f>'البيان النهائى '!B271</f>
        <v>0</v>
      </c>
      <c r="D269" s="31">
        <f>'حضور وانصراف'!F274</f>
        <v>0</v>
      </c>
      <c r="E269" s="31" t="s">
        <v>86</v>
      </c>
      <c r="F269" s="31"/>
      <c r="G269" s="32"/>
      <c r="H269" s="31" t="str">
        <f>'حضور وانصراف'!G274</f>
        <v>عامل انتاج</v>
      </c>
      <c r="I269" s="33">
        <f>'حضور وانصراف'!AU274</f>
        <v>0</v>
      </c>
      <c r="J269" s="33"/>
      <c r="K269" s="33"/>
      <c r="L269" s="33"/>
      <c r="M269" s="33">
        <f>'حضور وانصراف'!AV274</f>
        <v>0</v>
      </c>
      <c r="N269" s="33">
        <f t="shared" si="40"/>
        <v>0</v>
      </c>
      <c r="O269" s="34">
        <f t="shared" si="41"/>
        <v>0</v>
      </c>
      <c r="P269" s="35">
        <f>'البيان النهائى '!E271</f>
        <v>0</v>
      </c>
      <c r="Q269" s="61">
        <f>'البيان النهائى '!R271</f>
        <v>0</v>
      </c>
      <c r="R269" s="36">
        <f>'البيان النهائى '!U271+'البيان النهائى '!AA271</f>
        <v>0</v>
      </c>
      <c r="S269" s="94">
        <f t="shared" si="42"/>
        <v>0</v>
      </c>
      <c r="T269" s="36">
        <f t="shared" si="49"/>
        <v>0</v>
      </c>
      <c r="U269" s="35"/>
      <c r="V269" s="35"/>
      <c r="W269" s="35"/>
      <c r="X269" s="35"/>
      <c r="Y269" s="36">
        <f t="shared" si="43"/>
        <v>0</v>
      </c>
      <c r="Z269" s="96">
        <f>'البيان النهائى '!Y271</f>
        <v>-28</v>
      </c>
      <c r="AA269" s="38">
        <f>'البيان النهائى '!Z271</f>
        <v>0</v>
      </c>
      <c r="AB269" s="37">
        <f>'البيان النهائى '!X271</f>
        <v>0</v>
      </c>
      <c r="AC269" s="38"/>
      <c r="AD269" s="39">
        <f t="shared" si="44"/>
        <v>0</v>
      </c>
      <c r="AE269" s="38"/>
      <c r="AF269" s="38"/>
      <c r="AG269" s="38">
        <f>'البيان النهائى '!AC271</f>
        <v>0</v>
      </c>
      <c r="AH269" s="38">
        <f>'البيان النهائى '!AB271*2.5</f>
        <v>0</v>
      </c>
      <c r="AI269" s="38"/>
      <c r="AJ269" s="38">
        <f>'البيان النهائى '!AF271</f>
        <v>0</v>
      </c>
      <c r="AK269" s="37">
        <f t="shared" si="45"/>
        <v>0</v>
      </c>
      <c r="AL269" s="40">
        <f t="shared" si="46"/>
        <v>0</v>
      </c>
      <c r="AM269" s="40">
        <f t="shared" si="47"/>
        <v>0</v>
      </c>
      <c r="AN269" s="79">
        <f t="shared" si="48"/>
        <v>0</v>
      </c>
      <c r="AO269" s="47"/>
      <c r="AP269" s="63">
        <f>'حضور وانصراف'!AT274*O269</f>
        <v>0</v>
      </c>
      <c r="AQ269" s="46">
        <f>'حضور وانصراف'!AY274</f>
        <v>0</v>
      </c>
    </row>
    <row r="270" spans="2:43" ht="24" thickBot="1" x14ac:dyDescent="0.25">
      <c r="B270" s="31">
        <f>'البيان النهائى '!A272</f>
        <v>260</v>
      </c>
      <c r="C270" s="31">
        <f>'البيان النهائى '!B272</f>
        <v>0</v>
      </c>
      <c r="D270" s="31">
        <f>'حضور وانصراف'!F275</f>
        <v>0</v>
      </c>
      <c r="E270" s="31" t="s">
        <v>86</v>
      </c>
      <c r="F270" s="31"/>
      <c r="G270" s="32"/>
      <c r="H270" s="31" t="str">
        <f>'حضور وانصراف'!G275</f>
        <v>عامل انتاج</v>
      </c>
      <c r="I270" s="33">
        <f>'حضور وانصراف'!AU275</f>
        <v>0</v>
      </c>
      <c r="J270" s="33"/>
      <c r="K270" s="33"/>
      <c r="L270" s="33"/>
      <c r="M270" s="33">
        <f>'حضور وانصراف'!AV275</f>
        <v>0</v>
      </c>
      <c r="N270" s="33">
        <f t="shared" si="40"/>
        <v>0</v>
      </c>
      <c r="O270" s="34">
        <f t="shared" si="41"/>
        <v>0</v>
      </c>
      <c r="P270" s="35">
        <f>'البيان النهائى '!E272</f>
        <v>0</v>
      </c>
      <c r="Q270" s="61">
        <f>'البيان النهائى '!R272</f>
        <v>0</v>
      </c>
      <c r="R270" s="36">
        <f>'البيان النهائى '!U272+'البيان النهائى '!AA272</f>
        <v>0</v>
      </c>
      <c r="S270" s="94">
        <f t="shared" si="42"/>
        <v>0</v>
      </c>
      <c r="T270" s="36">
        <f t="shared" si="49"/>
        <v>0</v>
      </c>
      <c r="U270" s="35"/>
      <c r="V270" s="35"/>
      <c r="W270" s="35"/>
      <c r="X270" s="35"/>
      <c r="Y270" s="36">
        <f t="shared" si="43"/>
        <v>0</v>
      </c>
      <c r="Z270" s="96">
        <f>'البيان النهائى '!Y272</f>
        <v>-28</v>
      </c>
      <c r="AA270" s="38">
        <f>'البيان النهائى '!Z272</f>
        <v>0</v>
      </c>
      <c r="AB270" s="37">
        <f>'البيان النهائى '!X272</f>
        <v>0</v>
      </c>
      <c r="AC270" s="38"/>
      <c r="AD270" s="39">
        <f t="shared" si="44"/>
        <v>0</v>
      </c>
      <c r="AE270" s="38"/>
      <c r="AF270" s="38"/>
      <c r="AG270" s="38">
        <f>'البيان النهائى '!AC272</f>
        <v>0</v>
      </c>
      <c r="AH270" s="38">
        <f>'البيان النهائى '!AB272*2.5</f>
        <v>0</v>
      </c>
      <c r="AI270" s="38"/>
      <c r="AJ270" s="38">
        <f>'البيان النهائى '!AF272</f>
        <v>0</v>
      </c>
      <c r="AK270" s="37">
        <f t="shared" si="45"/>
        <v>0</v>
      </c>
      <c r="AL270" s="40">
        <f t="shared" si="46"/>
        <v>0</v>
      </c>
      <c r="AM270" s="40">
        <f t="shared" si="47"/>
        <v>0</v>
      </c>
      <c r="AN270" s="79">
        <f t="shared" si="48"/>
        <v>0</v>
      </c>
      <c r="AO270" s="47"/>
      <c r="AP270" s="63">
        <f>'حضور وانصراف'!AT275*O270</f>
        <v>0</v>
      </c>
      <c r="AQ270" s="46">
        <f>'حضور وانصراف'!AY275</f>
        <v>0</v>
      </c>
    </row>
    <row r="271" spans="2:43" ht="24" thickBot="1" x14ac:dyDescent="0.25">
      <c r="B271" s="31">
        <f>'البيان النهائى '!A273</f>
        <v>261</v>
      </c>
      <c r="C271" s="31">
        <f>'البيان النهائى '!B273</f>
        <v>0</v>
      </c>
      <c r="D271" s="31">
        <f>'حضور وانصراف'!F276</f>
        <v>0</v>
      </c>
      <c r="E271" s="31" t="s">
        <v>86</v>
      </c>
      <c r="F271" s="31"/>
      <c r="G271" s="32"/>
      <c r="H271" s="31" t="str">
        <f>'حضور وانصراف'!G276</f>
        <v>عامل انتاج</v>
      </c>
      <c r="I271" s="33">
        <f>'حضور وانصراف'!AU276</f>
        <v>0</v>
      </c>
      <c r="J271" s="33"/>
      <c r="K271" s="33"/>
      <c r="L271" s="33"/>
      <c r="M271" s="33">
        <f>'حضور وانصراف'!AV276</f>
        <v>0</v>
      </c>
      <c r="N271" s="33">
        <f t="shared" si="40"/>
        <v>0</v>
      </c>
      <c r="O271" s="34">
        <f t="shared" si="41"/>
        <v>0</v>
      </c>
      <c r="P271" s="35">
        <f>'البيان النهائى '!E273</f>
        <v>0</v>
      </c>
      <c r="Q271" s="61">
        <f>'البيان النهائى '!R273</f>
        <v>0</v>
      </c>
      <c r="R271" s="36">
        <f>'البيان النهائى '!U273+'البيان النهائى '!AA273</f>
        <v>0</v>
      </c>
      <c r="S271" s="94">
        <f t="shared" si="42"/>
        <v>0</v>
      </c>
      <c r="T271" s="36">
        <f t="shared" si="49"/>
        <v>0</v>
      </c>
      <c r="U271" s="35"/>
      <c r="V271" s="35"/>
      <c r="W271" s="35"/>
      <c r="X271" s="35"/>
      <c r="Y271" s="36">
        <f t="shared" si="43"/>
        <v>0</v>
      </c>
      <c r="Z271" s="96">
        <f>'البيان النهائى '!Y273</f>
        <v>-28</v>
      </c>
      <c r="AA271" s="38">
        <f>'البيان النهائى '!Z273</f>
        <v>0</v>
      </c>
      <c r="AB271" s="37">
        <f>'البيان النهائى '!X273</f>
        <v>0</v>
      </c>
      <c r="AC271" s="38"/>
      <c r="AD271" s="39">
        <f t="shared" si="44"/>
        <v>0</v>
      </c>
      <c r="AE271" s="38"/>
      <c r="AF271" s="38"/>
      <c r="AG271" s="38">
        <f>'البيان النهائى '!AC273</f>
        <v>0</v>
      </c>
      <c r="AH271" s="38">
        <f>'البيان النهائى '!AB273*2.5</f>
        <v>0</v>
      </c>
      <c r="AI271" s="38"/>
      <c r="AJ271" s="38">
        <f>'البيان النهائى '!AF273</f>
        <v>0</v>
      </c>
      <c r="AK271" s="37">
        <f t="shared" si="45"/>
        <v>0</v>
      </c>
      <c r="AL271" s="40">
        <f t="shared" si="46"/>
        <v>0</v>
      </c>
      <c r="AM271" s="40">
        <f t="shared" si="47"/>
        <v>0</v>
      </c>
      <c r="AN271" s="79">
        <f t="shared" si="48"/>
        <v>0</v>
      </c>
      <c r="AO271" s="47"/>
      <c r="AP271" s="63">
        <f>'حضور وانصراف'!AT276*O271</f>
        <v>0</v>
      </c>
      <c r="AQ271" s="46">
        <f>'حضور وانصراف'!AY276</f>
        <v>0</v>
      </c>
    </row>
    <row r="272" spans="2:43" ht="24" thickBot="1" x14ac:dyDescent="0.25">
      <c r="B272" s="31">
        <f>'البيان النهائى '!A274</f>
        <v>262</v>
      </c>
      <c r="C272" s="31">
        <f>'البيان النهائى '!B274</f>
        <v>0</v>
      </c>
      <c r="D272" s="31">
        <f>'حضور وانصراف'!F277</f>
        <v>0</v>
      </c>
      <c r="E272" s="31" t="s">
        <v>86</v>
      </c>
      <c r="F272" s="31"/>
      <c r="G272" s="32"/>
      <c r="H272" s="31" t="str">
        <f>'حضور وانصراف'!G277</f>
        <v>عامل انتاج</v>
      </c>
      <c r="I272" s="33">
        <f>'حضور وانصراف'!AU277</f>
        <v>0</v>
      </c>
      <c r="J272" s="33"/>
      <c r="K272" s="33"/>
      <c r="L272" s="33"/>
      <c r="M272" s="33">
        <f>'حضور وانصراف'!AV277</f>
        <v>0</v>
      </c>
      <c r="N272" s="33">
        <f t="shared" si="40"/>
        <v>0</v>
      </c>
      <c r="O272" s="34">
        <f t="shared" si="41"/>
        <v>0</v>
      </c>
      <c r="P272" s="35">
        <f>'البيان النهائى '!E274</f>
        <v>0</v>
      </c>
      <c r="Q272" s="61">
        <f>'البيان النهائى '!R274</f>
        <v>0</v>
      </c>
      <c r="R272" s="36">
        <f>'البيان النهائى '!U274+'البيان النهائى '!AA274</f>
        <v>0</v>
      </c>
      <c r="S272" s="94">
        <f t="shared" si="42"/>
        <v>0</v>
      </c>
      <c r="T272" s="36">
        <f t="shared" si="49"/>
        <v>0</v>
      </c>
      <c r="U272" s="35"/>
      <c r="V272" s="35"/>
      <c r="W272" s="35"/>
      <c r="X272" s="35"/>
      <c r="Y272" s="36">
        <f t="shared" si="43"/>
        <v>0</v>
      </c>
      <c r="Z272" s="96">
        <f>'البيان النهائى '!Y274</f>
        <v>-28</v>
      </c>
      <c r="AA272" s="38">
        <f>'البيان النهائى '!Z274</f>
        <v>0</v>
      </c>
      <c r="AB272" s="37">
        <f>'البيان النهائى '!X274</f>
        <v>0</v>
      </c>
      <c r="AC272" s="38"/>
      <c r="AD272" s="39">
        <f t="shared" si="44"/>
        <v>0</v>
      </c>
      <c r="AE272" s="38"/>
      <c r="AF272" s="38"/>
      <c r="AG272" s="38">
        <f>'البيان النهائى '!AC274</f>
        <v>0</v>
      </c>
      <c r="AH272" s="38">
        <f>'البيان النهائى '!AB274*2.5</f>
        <v>0</v>
      </c>
      <c r="AI272" s="38"/>
      <c r="AJ272" s="38">
        <f>'البيان النهائى '!AF274</f>
        <v>0</v>
      </c>
      <c r="AK272" s="37">
        <f t="shared" si="45"/>
        <v>0</v>
      </c>
      <c r="AL272" s="40">
        <f t="shared" si="46"/>
        <v>0</v>
      </c>
      <c r="AM272" s="40">
        <f t="shared" si="47"/>
        <v>0</v>
      </c>
      <c r="AN272" s="79">
        <f t="shared" si="48"/>
        <v>0</v>
      </c>
      <c r="AO272" s="47"/>
      <c r="AP272" s="63">
        <f>'حضور وانصراف'!AT277*O272</f>
        <v>0</v>
      </c>
      <c r="AQ272" s="46">
        <f>'حضور وانصراف'!AY277</f>
        <v>0</v>
      </c>
    </row>
    <row r="273" spans="2:43" ht="24" thickBot="1" x14ac:dyDescent="0.25">
      <c r="B273" s="31">
        <f>'البيان النهائى '!A275</f>
        <v>263</v>
      </c>
      <c r="C273" s="31">
        <f>'البيان النهائى '!B275</f>
        <v>0</v>
      </c>
      <c r="D273" s="31">
        <f>'حضور وانصراف'!F278</f>
        <v>0</v>
      </c>
      <c r="E273" s="31" t="s">
        <v>86</v>
      </c>
      <c r="F273" s="31"/>
      <c r="G273" s="32"/>
      <c r="H273" s="31" t="str">
        <f>'حضور وانصراف'!G278</f>
        <v>عامل انتاج</v>
      </c>
      <c r="I273" s="33">
        <f>'حضور وانصراف'!AU278</f>
        <v>0</v>
      </c>
      <c r="J273" s="33"/>
      <c r="K273" s="33"/>
      <c r="L273" s="33"/>
      <c r="M273" s="33">
        <f>'حضور وانصراف'!AV278</f>
        <v>0</v>
      </c>
      <c r="N273" s="33">
        <f t="shared" si="40"/>
        <v>0</v>
      </c>
      <c r="O273" s="34">
        <f t="shared" si="41"/>
        <v>0</v>
      </c>
      <c r="P273" s="35">
        <f>'البيان النهائى '!E275</f>
        <v>0</v>
      </c>
      <c r="Q273" s="61">
        <f>'البيان النهائى '!R275</f>
        <v>0</v>
      </c>
      <c r="R273" s="36">
        <f>'البيان النهائى '!U275+'البيان النهائى '!AA275</f>
        <v>0</v>
      </c>
      <c r="S273" s="94">
        <f t="shared" si="42"/>
        <v>0</v>
      </c>
      <c r="T273" s="36">
        <f t="shared" si="49"/>
        <v>0</v>
      </c>
      <c r="U273" s="35"/>
      <c r="V273" s="35"/>
      <c r="W273" s="35"/>
      <c r="X273" s="35"/>
      <c r="Y273" s="36">
        <f t="shared" si="43"/>
        <v>0</v>
      </c>
      <c r="Z273" s="96">
        <f>'البيان النهائى '!Y275</f>
        <v>-28</v>
      </c>
      <c r="AA273" s="38">
        <f>'البيان النهائى '!Z275</f>
        <v>0</v>
      </c>
      <c r="AB273" s="37">
        <f>'البيان النهائى '!X275</f>
        <v>0</v>
      </c>
      <c r="AC273" s="38"/>
      <c r="AD273" s="39">
        <f t="shared" si="44"/>
        <v>0</v>
      </c>
      <c r="AE273" s="38"/>
      <c r="AF273" s="38"/>
      <c r="AG273" s="38">
        <f>'البيان النهائى '!AC275</f>
        <v>0</v>
      </c>
      <c r="AH273" s="38">
        <f>'البيان النهائى '!AB275*2.5</f>
        <v>0</v>
      </c>
      <c r="AI273" s="38"/>
      <c r="AJ273" s="38">
        <f>'البيان النهائى '!AF275</f>
        <v>0</v>
      </c>
      <c r="AK273" s="37">
        <f t="shared" si="45"/>
        <v>0</v>
      </c>
      <c r="AL273" s="40">
        <f t="shared" si="46"/>
        <v>0</v>
      </c>
      <c r="AM273" s="40">
        <f t="shared" si="47"/>
        <v>0</v>
      </c>
      <c r="AN273" s="79">
        <f t="shared" si="48"/>
        <v>0</v>
      </c>
      <c r="AO273" s="47"/>
      <c r="AP273" s="63">
        <f>'حضور وانصراف'!AT278*O273</f>
        <v>0</v>
      </c>
      <c r="AQ273" s="46">
        <f>'حضور وانصراف'!AY278</f>
        <v>0</v>
      </c>
    </row>
    <row r="274" spans="2:43" ht="24" thickBot="1" x14ac:dyDescent="0.25">
      <c r="B274" s="31">
        <f>'البيان النهائى '!A276</f>
        <v>264</v>
      </c>
      <c r="C274" s="31">
        <f>'البيان النهائى '!B276</f>
        <v>0</v>
      </c>
      <c r="D274" s="31">
        <f>'حضور وانصراف'!F279</f>
        <v>0</v>
      </c>
      <c r="E274" s="31" t="s">
        <v>86</v>
      </c>
      <c r="F274" s="31"/>
      <c r="G274" s="32"/>
      <c r="H274" s="31" t="str">
        <f>'حضور وانصراف'!G279</f>
        <v>عامل انتاج</v>
      </c>
      <c r="I274" s="33">
        <f>'حضور وانصراف'!AU279</f>
        <v>0</v>
      </c>
      <c r="J274" s="33"/>
      <c r="K274" s="33"/>
      <c r="L274" s="33"/>
      <c r="M274" s="33">
        <f>'حضور وانصراف'!AV279</f>
        <v>0</v>
      </c>
      <c r="N274" s="33">
        <f t="shared" si="40"/>
        <v>0</v>
      </c>
      <c r="O274" s="34">
        <f t="shared" si="41"/>
        <v>0</v>
      </c>
      <c r="P274" s="35">
        <f>'البيان النهائى '!E276</f>
        <v>0</v>
      </c>
      <c r="Q274" s="61">
        <f>'البيان النهائى '!R276</f>
        <v>0</v>
      </c>
      <c r="R274" s="36">
        <f>'البيان النهائى '!U276+'البيان النهائى '!AA276</f>
        <v>0</v>
      </c>
      <c r="S274" s="94">
        <f t="shared" si="42"/>
        <v>0</v>
      </c>
      <c r="T274" s="36">
        <f t="shared" si="49"/>
        <v>0</v>
      </c>
      <c r="U274" s="35"/>
      <c r="V274" s="35"/>
      <c r="W274" s="35"/>
      <c r="X274" s="35"/>
      <c r="Y274" s="36">
        <f t="shared" si="43"/>
        <v>0</v>
      </c>
      <c r="Z274" s="96">
        <f>'البيان النهائى '!Y276</f>
        <v>-28</v>
      </c>
      <c r="AA274" s="38">
        <f>'البيان النهائى '!Z276</f>
        <v>0</v>
      </c>
      <c r="AB274" s="37">
        <f>'البيان النهائى '!X276</f>
        <v>0</v>
      </c>
      <c r="AC274" s="38"/>
      <c r="AD274" s="39">
        <f t="shared" si="44"/>
        <v>0</v>
      </c>
      <c r="AE274" s="38"/>
      <c r="AF274" s="38"/>
      <c r="AG274" s="38">
        <f>'البيان النهائى '!AC276</f>
        <v>0</v>
      </c>
      <c r="AH274" s="38">
        <f>'البيان النهائى '!AB276*2.5</f>
        <v>0</v>
      </c>
      <c r="AI274" s="38"/>
      <c r="AJ274" s="38">
        <f>'البيان النهائى '!AF276</f>
        <v>0</v>
      </c>
      <c r="AK274" s="37">
        <f t="shared" si="45"/>
        <v>0</v>
      </c>
      <c r="AL274" s="40">
        <f t="shared" si="46"/>
        <v>0</v>
      </c>
      <c r="AM274" s="40">
        <f t="shared" si="47"/>
        <v>0</v>
      </c>
      <c r="AN274" s="79">
        <f t="shared" si="48"/>
        <v>0</v>
      </c>
      <c r="AO274" s="47"/>
      <c r="AP274" s="63">
        <f>'حضور وانصراف'!AT279*O274</f>
        <v>0</v>
      </c>
      <c r="AQ274" s="46">
        <f>'حضور وانصراف'!AY279</f>
        <v>0</v>
      </c>
    </row>
    <row r="275" spans="2:43" ht="24" thickBot="1" x14ac:dyDescent="0.25">
      <c r="B275" s="31">
        <f>'البيان النهائى '!A277</f>
        <v>265</v>
      </c>
      <c r="C275" s="31">
        <f>'البيان النهائى '!B277</f>
        <v>0</v>
      </c>
      <c r="D275" s="31">
        <f>'حضور وانصراف'!F280</f>
        <v>0</v>
      </c>
      <c r="E275" s="31" t="s">
        <v>86</v>
      </c>
      <c r="F275" s="31"/>
      <c r="G275" s="32"/>
      <c r="H275" s="31" t="str">
        <f>'حضور وانصراف'!G280</f>
        <v>عامل انتاج</v>
      </c>
      <c r="I275" s="33">
        <f>'حضور وانصراف'!AU280</f>
        <v>0</v>
      </c>
      <c r="J275" s="33"/>
      <c r="K275" s="33"/>
      <c r="L275" s="33"/>
      <c r="M275" s="33">
        <f>'حضور وانصراف'!AV280</f>
        <v>0</v>
      </c>
      <c r="N275" s="33">
        <f t="shared" si="40"/>
        <v>0</v>
      </c>
      <c r="O275" s="34">
        <f t="shared" si="41"/>
        <v>0</v>
      </c>
      <c r="P275" s="35">
        <f>'البيان النهائى '!E277</f>
        <v>0</v>
      </c>
      <c r="Q275" s="61">
        <f>'البيان النهائى '!R277</f>
        <v>0</v>
      </c>
      <c r="R275" s="36">
        <f>'البيان النهائى '!U277+'البيان النهائى '!AA277</f>
        <v>0</v>
      </c>
      <c r="S275" s="94">
        <f t="shared" si="42"/>
        <v>0</v>
      </c>
      <c r="T275" s="36">
        <f t="shared" si="49"/>
        <v>0</v>
      </c>
      <c r="U275" s="35"/>
      <c r="V275" s="35"/>
      <c r="W275" s="35"/>
      <c r="X275" s="35"/>
      <c r="Y275" s="36">
        <f t="shared" si="43"/>
        <v>0</v>
      </c>
      <c r="Z275" s="96">
        <f>'البيان النهائى '!Y277</f>
        <v>-28</v>
      </c>
      <c r="AA275" s="38">
        <f>'البيان النهائى '!Z277</f>
        <v>0</v>
      </c>
      <c r="AB275" s="37">
        <f>'البيان النهائى '!X277</f>
        <v>0</v>
      </c>
      <c r="AC275" s="38"/>
      <c r="AD275" s="39">
        <f t="shared" si="44"/>
        <v>0</v>
      </c>
      <c r="AE275" s="38"/>
      <c r="AF275" s="38"/>
      <c r="AG275" s="38">
        <f>'البيان النهائى '!AC277</f>
        <v>0</v>
      </c>
      <c r="AH275" s="38">
        <f>'البيان النهائى '!AB277*2.5</f>
        <v>0</v>
      </c>
      <c r="AI275" s="38"/>
      <c r="AJ275" s="38">
        <f>'البيان النهائى '!AF277</f>
        <v>0</v>
      </c>
      <c r="AK275" s="37">
        <f t="shared" si="45"/>
        <v>0</v>
      </c>
      <c r="AL275" s="40">
        <f t="shared" si="46"/>
        <v>0</v>
      </c>
      <c r="AM275" s="40">
        <f t="shared" si="47"/>
        <v>0</v>
      </c>
      <c r="AN275" s="79">
        <f t="shared" si="48"/>
        <v>0</v>
      </c>
      <c r="AO275" s="47"/>
      <c r="AP275" s="63">
        <f>'حضور وانصراف'!AT280*O275</f>
        <v>0</v>
      </c>
      <c r="AQ275" s="46">
        <f>'حضور وانصراف'!AY280</f>
        <v>0</v>
      </c>
    </row>
    <row r="276" spans="2:43" ht="24" thickBot="1" x14ac:dyDescent="0.25">
      <c r="B276" s="31">
        <f>'البيان النهائى '!A278</f>
        <v>266</v>
      </c>
      <c r="C276" s="31">
        <f>'البيان النهائى '!B278</f>
        <v>0</v>
      </c>
      <c r="D276" s="31">
        <f>'حضور وانصراف'!F281</f>
        <v>0</v>
      </c>
      <c r="E276" s="31" t="s">
        <v>86</v>
      </c>
      <c r="F276" s="31"/>
      <c r="G276" s="32"/>
      <c r="H276" s="31" t="str">
        <f>'حضور وانصراف'!G281</f>
        <v>عامل انتاج</v>
      </c>
      <c r="I276" s="33">
        <f>'حضور وانصراف'!AU281</f>
        <v>0</v>
      </c>
      <c r="J276" s="33"/>
      <c r="K276" s="33"/>
      <c r="L276" s="33"/>
      <c r="M276" s="33">
        <f>'حضور وانصراف'!AV281</f>
        <v>0</v>
      </c>
      <c r="N276" s="33">
        <f t="shared" si="40"/>
        <v>0</v>
      </c>
      <c r="O276" s="34">
        <f t="shared" si="41"/>
        <v>0</v>
      </c>
      <c r="P276" s="35">
        <f>'البيان النهائى '!E278</f>
        <v>0</v>
      </c>
      <c r="Q276" s="61">
        <f>'البيان النهائى '!R278</f>
        <v>0</v>
      </c>
      <c r="R276" s="36">
        <f>'البيان النهائى '!U278+'البيان النهائى '!AA278</f>
        <v>0</v>
      </c>
      <c r="S276" s="94">
        <f t="shared" si="42"/>
        <v>0</v>
      </c>
      <c r="T276" s="36">
        <f t="shared" si="49"/>
        <v>0</v>
      </c>
      <c r="U276" s="35"/>
      <c r="V276" s="35"/>
      <c r="W276" s="35"/>
      <c r="X276" s="35"/>
      <c r="Y276" s="36">
        <f t="shared" si="43"/>
        <v>0</v>
      </c>
      <c r="Z276" s="96">
        <f>'البيان النهائى '!Y278</f>
        <v>-28</v>
      </c>
      <c r="AA276" s="38">
        <f>'البيان النهائى '!Z278</f>
        <v>0</v>
      </c>
      <c r="AB276" s="37">
        <f>'البيان النهائى '!X278</f>
        <v>0</v>
      </c>
      <c r="AC276" s="38"/>
      <c r="AD276" s="39">
        <f t="shared" si="44"/>
        <v>0</v>
      </c>
      <c r="AE276" s="38"/>
      <c r="AF276" s="38"/>
      <c r="AG276" s="38">
        <f>'البيان النهائى '!AC278</f>
        <v>0</v>
      </c>
      <c r="AH276" s="38">
        <f>'البيان النهائى '!AB278*2.5</f>
        <v>0</v>
      </c>
      <c r="AI276" s="38"/>
      <c r="AJ276" s="38">
        <f>'البيان النهائى '!AF278</f>
        <v>0</v>
      </c>
      <c r="AK276" s="37">
        <f t="shared" si="45"/>
        <v>0</v>
      </c>
      <c r="AL276" s="40">
        <f t="shared" si="46"/>
        <v>0</v>
      </c>
      <c r="AM276" s="40">
        <f t="shared" si="47"/>
        <v>0</v>
      </c>
      <c r="AN276" s="79">
        <f t="shared" si="48"/>
        <v>0</v>
      </c>
      <c r="AO276" s="47"/>
      <c r="AP276" s="63">
        <f>'حضور وانصراف'!AT281*O276</f>
        <v>0</v>
      </c>
      <c r="AQ276" s="46">
        <f>'حضور وانصراف'!AY281</f>
        <v>0</v>
      </c>
    </row>
    <row r="277" spans="2:43" ht="24" thickBot="1" x14ac:dyDescent="0.25">
      <c r="B277" s="31">
        <f>'البيان النهائى '!A279</f>
        <v>267</v>
      </c>
      <c r="C277" s="31">
        <f>'البيان النهائى '!B279</f>
        <v>0</v>
      </c>
      <c r="D277" s="31">
        <f>'حضور وانصراف'!F282</f>
        <v>0</v>
      </c>
      <c r="E277" s="31" t="s">
        <v>86</v>
      </c>
      <c r="F277" s="31"/>
      <c r="G277" s="32"/>
      <c r="H277" s="31" t="str">
        <f>'حضور وانصراف'!G282</f>
        <v>عامل انتاج</v>
      </c>
      <c r="I277" s="33">
        <f>'حضور وانصراف'!AU282</f>
        <v>0</v>
      </c>
      <c r="J277" s="33"/>
      <c r="K277" s="33"/>
      <c r="L277" s="33"/>
      <c r="M277" s="33">
        <f>'حضور وانصراف'!AV282</f>
        <v>0</v>
      </c>
      <c r="N277" s="33">
        <f t="shared" si="40"/>
        <v>0</v>
      </c>
      <c r="O277" s="34">
        <f t="shared" si="41"/>
        <v>0</v>
      </c>
      <c r="P277" s="35">
        <f>'البيان النهائى '!E279</f>
        <v>0</v>
      </c>
      <c r="Q277" s="61">
        <f>'البيان النهائى '!R279</f>
        <v>0</v>
      </c>
      <c r="R277" s="36">
        <f>'البيان النهائى '!U279+'البيان النهائى '!AA279</f>
        <v>0</v>
      </c>
      <c r="S277" s="94">
        <f t="shared" si="42"/>
        <v>0</v>
      </c>
      <c r="T277" s="36">
        <f t="shared" si="49"/>
        <v>0</v>
      </c>
      <c r="U277" s="35"/>
      <c r="V277" s="35"/>
      <c r="W277" s="35"/>
      <c r="X277" s="35"/>
      <c r="Y277" s="36">
        <f t="shared" si="43"/>
        <v>0</v>
      </c>
      <c r="Z277" s="96">
        <f>'البيان النهائى '!Y279</f>
        <v>-28</v>
      </c>
      <c r="AA277" s="38">
        <f>'البيان النهائى '!Z279</f>
        <v>0</v>
      </c>
      <c r="AB277" s="37">
        <f>'البيان النهائى '!X279</f>
        <v>0</v>
      </c>
      <c r="AC277" s="38"/>
      <c r="AD277" s="39">
        <f t="shared" si="44"/>
        <v>0</v>
      </c>
      <c r="AE277" s="38"/>
      <c r="AF277" s="38"/>
      <c r="AG277" s="38">
        <f>'البيان النهائى '!AC279</f>
        <v>0</v>
      </c>
      <c r="AH277" s="38">
        <f>'البيان النهائى '!AB279*2.5</f>
        <v>0</v>
      </c>
      <c r="AI277" s="38"/>
      <c r="AJ277" s="38">
        <f>'البيان النهائى '!AF279</f>
        <v>0</v>
      </c>
      <c r="AK277" s="37">
        <f t="shared" si="45"/>
        <v>0</v>
      </c>
      <c r="AL277" s="40">
        <f t="shared" si="46"/>
        <v>0</v>
      </c>
      <c r="AM277" s="40">
        <f t="shared" si="47"/>
        <v>0</v>
      </c>
      <c r="AN277" s="79">
        <f t="shared" si="48"/>
        <v>0</v>
      </c>
      <c r="AO277" s="47"/>
      <c r="AP277" s="63">
        <f>'حضور وانصراف'!AT282*O277</f>
        <v>0</v>
      </c>
      <c r="AQ277" s="46">
        <f>'حضور وانصراف'!AY282</f>
        <v>0</v>
      </c>
    </row>
    <row r="278" spans="2:43" ht="24" thickBot="1" x14ac:dyDescent="0.25">
      <c r="B278" s="31">
        <f>'البيان النهائى '!A280</f>
        <v>268</v>
      </c>
      <c r="C278" s="31">
        <f>'البيان النهائى '!B280</f>
        <v>0</v>
      </c>
      <c r="D278" s="31">
        <f>'حضور وانصراف'!F283</f>
        <v>0</v>
      </c>
      <c r="E278" s="31" t="s">
        <v>86</v>
      </c>
      <c r="F278" s="31"/>
      <c r="G278" s="32"/>
      <c r="H278" s="31" t="str">
        <f>'حضور وانصراف'!G283</f>
        <v>عامل انتاج</v>
      </c>
      <c r="I278" s="33">
        <f>'حضور وانصراف'!AU283</f>
        <v>0</v>
      </c>
      <c r="J278" s="33"/>
      <c r="K278" s="33"/>
      <c r="L278" s="33"/>
      <c r="M278" s="33">
        <f>'حضور وانصراف'!AV283</f>
        <v>0</v>
      </c>
      <c r="N278" s="33">
        <f t="shared" si="40"/>
        <v>0</v>
      </c>
      <c r="O278" s="34">
        <f t="shared" si="41"/>
        <v>0</v>
      </c>
      <c r="P278" s="35">
        <f>'البيان النهائى '!E280</f>
        <v>0</v>
      </c>
      <c r="Q278" s="61">
        <f>'البيان النهائى '!R280</f>
        <v>0</v>
      </c>
      <c r="R278" s="36">
        <f>'البيان النهائى '!U280+'البيان النهائى '!AA280</f>
        <v>0</v>
      </c>
      <c r="S278" s="94">
        <f t="shared" si="42"/>
        <v>0</v>
      </c>
      <c r="T278" s="36">
        <f t="shared" si="49"/>
        <v>0</v>
      </c>
      <c r="U278" s="35"/>
      <c r="V278" s="35"/>
      <c r="W278" s="35"/>
      <c r="X278" s="35"/>
      <c r="Y278" s="36">
        <f t="shared" si="43"/>
        <v>0</v>
      </c>
      <c r="Z278" s="96">
        <f>'البيان النهائى '!Y280</f>
        <v>-28</v>
      </c>
      <c r="AA278" s="38">
        <f>'البيان النهائى '!Z280</f>
        <v>0</v>
      </c>
      <c r="AB278" s="37">
        <f>'البيان النهائى '!X280</f>
        <v>0</v>
      </c>
      <c r="AC278" s="38"/>
      <c r="AD278" s="39">
        <f t="shared" si="44"/>
        <v>0</v>
      </c>
      <c r="AE278" s="38"/>
      <c r="AF278" s="38"/>
      <c r="AG278" s="38">
        <f>'البيان النهائى '!AC280</f>
        <v>0</v>
      </c>
      <c r="AH278" s="38">
        <f>'البيان النهائى '!AB280*2.5</f>
        <v>0</v>
      </c>
      <c r="AI278" s="38"/>
      <c r="AJ278" s="38">
        <f>'البيان النهائى '!AF280</f>
        <v>0</v>
      </c>
      <c r="AK278" s="37">
        <f t="shared" si="45"/>
        <v>0</v>
      </c>
      <c r="AL278" s="40">
        <f t="shared" si="46"/>
        <v>0</v>
      </c>
      <c r="AM278" s="40">
        <f t="shared" si="47"/>
        <v>0</v>
      </c>
      <c r="AN278" s="79">
        <f t="shared" si="48"/>
        <v>0</v>
      </c>
      <c r="AO278" s="47"/>
      <c r="AP278" s="63">
        <f>'حضور وانصراف'!AT283*O278</f>
        <v>0</v>
      </c>
      <c r="AQ278" s="46">
        <f>'حضور وانصراف'!AY283</f>
        <v>0</v>
      </c>
    </row>
    <row r="279" spans="2:43" ht="24" thickBot="1" x14ac:dyDescent="0.25">
      <c r="B279" s="31">
        <f>'البيان النهائى '!A281</f>
        <v>269</v>
      </c>
      <c r="C279" s="31">
        <f>'البيان النهائى '!B281</f>
        <v>0</v>
      </c>
      <c r="D279" s="31">
        <f>'حضور وانصراف'!F284</f>
        <v>0</v>
      </c>
      <c r="E279" s="31" t="s">
        <v>86</v>
      </c>
      <c r="F279" s="31"/>
      <c r="G279" s="32"/>
      <c r="H279" s="31" t="str">
        <f>'حضور وانصراف'!G284</f>
        <v>عامل انتاج</v>
      </c>
      <c r="I279" s="33">
        <f>'حضور وانصراف'!AU284</f>
        <v>0</v>
      </c>
      <c r="J279" s="33"/>
      <c r="K279" s="33"/>
      <c r="L279" s="33"/>
      <c r="M279" s="33">
        <f>'حضور وانصراف'!AV284</f>
        <v>0</v>
      </c>
      <c r="N279" s="33">
        <f t="shared" si="40"/>
        <v>0</v>
      </c>
      <c r="O279" s="34">
        <f t="shared" si="41"/>
        <v>0</v>
      </c>
      <c r="P279" s="35">
        <f>'البيان النهائى '!E281</f>
        <v>0</v>
      </c>
      <c r="Q279" s="61">
        <f>'البيان النهائى '!R281</f>
        <v>0</v>
      </c>
      <c r="R279" s="36">
        <f>'البيان النهائى '!U281+'البيان النهائى '!AA281</f>
        <v>0</v>
      </c>
      <c r="S279" s="94">
        <f t="shared" si="42"/>
        <v>0</v>
      </c>
      <c r="T279" s="36">
        <f t="shared" si="49"/>
        <v>0</v>
      </c>
      <c r="U279" s="35"/>
      <c r="V279" s="35"/>
      <c r="W279" s="35"/>
      <c r="X279" s="35"/>
      <c r="Y279" s="36">
        <f t="shared" si="43"/>
        <v>0</v>
      </c>
      <c r="Z279" s="96">
        <f>'البيان النهائى '!Y281</f>
        <v>-28</v>
      </c>
      <c r="AA279" s="38">
        <f>'البيان النهائى '!Z281</f>
        <v>0</v>
      </c>
      <c r="AB279" s="37">
        <f>'البيان النهائى '!X281</f>
        <v>0</v>
      </c>
      <c r="AC279" s="38"/>
      <c r="AD279" s="39">
        <f t="shared" si="44"/>
        <v>0</v>
      </c>
      <c r="AE279" s="38"/>
      <c r="AF279" s="38"/>
      <c r="AG279" s="38">
        <f>'البيان النهائى '!AC281</f>
        <v>0</v>
      </c>
      <c r="AH279" s="38">
        <f>'البيان النهائى '!AB281*2.5</f>
        <v>0</v>
      </c>
      <c r="AI279" s="38"/>
      <c r="AJ279" s="38">
        <f>'البيان النهائى '!AF281</f>
        <v>0</v>
      </c>
      <c r="AK279" s="37">
        <f t="shared" si="45"/>
        <v>0</v>
      </c>
      <c r="AL279" s="40">
        <f t="shared" si="46"/>
        <v>0</v>
      </c>
      <c r="AM279" s="40">
        <f t="shared" si="47"/>
        <v>0</v>
      </c>
      <c r="AN279" s="79">
        <f t="shared" si="48"/>
        <v>0</v>
      </c>
      <c r="AO279" s="47"/>
      <c r="AP279" s="63">
        <f>'حضور وانصراف'!AT284*O279</f>
        <v>0</v>
      </c>
      <c r="AQ279" s="46">
        <f>'حضور وانصراف'!AY284</f>
        <v>0</v>
      </c>
    </row>
    <row r="280" spans="2:43" ht="24" thickBot="1" x14ac:dyDescent="0.25">
      <c r="B280" s="31">
        <f>'البيان النهائى '!A282</f>
        <v>270</v>
      </c>
      <c r="C280" s="31">
        <f>'البيان النهائى '!B282</f>
        <v>0</v>
      </c>
      <c r="D280" s="31">
        <f>'حضور وانصراف'!F285</f>
        <v>0</v>
      </c>
      <c r="E280" s="31" t="s">
        <v>86</v>
      </c>
      <c r="F280" s="31"/>
      <c r="G280" s="32"/>
      <c r="H280" s="31" t="str">
        <f>'حضور وانصراف'!G285</f>
        <v>عامل انتاج</v>
      </c>
      <c r="I280" s="33">
        <f>'حضور وانصراف'!AU285</f>
        <v>0</v>
      </c>
      <c r="J280" s="33"/>
      <c r="K280" s="33"/>
      <c r="L280" s="33"/>
      <c r="M280" s="33">
        <f>'حضور وانصراف'!AV285</f>
        <v>0</v>
      </c>
      <c r="N280" s="33">
        <f t="shared" si="40"/>
        <v>0</v>
      </c>
      <c r="O280" s="34">
        <f t="shared" si="41"/>
        <v>0</v>
      </c>
      <c r="P280" s="35">
        <f>'البيان النهائى '!E282</f>
        <v>0</v>
      </c>
      <c r="Q280" s="61">
        <f>'البيان النهائى '!R282</f>
        <v>0</v>
      </c>
      <c r="R280" s="36">
        <f>'البيان النهائى '!U282+'البيان النهائى '!AA282</f>
        <v>0</v>
      </c>
      <c r="S280" s="94">
        <f t="shared" si="42"/>
        <v>0</v>
      </c>
      <c r="T280" s="36">
        <f t="shared" si="49"/>
        <v>0</v>
      </c>
      <c r="U280" s="35"/>
      <c r="V280" s="35"/>
      <c r="W280" s="35"/>
      <c r="X280" s="35"/>
      <c r="Y280" s="36">
        <f t="shared" si="43"/>
        <v>0</v>
      </c>
      <c r="Z280" s="96">
        <f>'البيان النهائى '!Y282</f>
        <v>-28</v>
      </c>
      <c r="AA280" s="38">
        <f>'البيان النهائى '!Z282</f>
        <v>0</v>
      </c>
      <c r="AB280" s="37">
        <f>'البيان النهائى '!X282</f>
        <v>0</v>
      </c>
      <c r="AC280" s="38"/>
      <c r="AD280" s="39">
        <f t="shared" si="44"/>
        <v>0</v>
      </c>
      <c r="AE280" s="38"/>
      <c r="AF280" s="38"/>
      <c r="AG280" s="38">
        <f>'البيان النهائى '!AC282</f>
        <v>0</v>
      </c>
      <c r="AH280" s="38">
        <f>'البيان النهائى '!AB282*2.5</f>
        <v>0</v>
      </c>
      <c r="AI280" s="38"/>
      <c r="AJ280" s="38">
        <f>'البيان النهائى '!AF282</f>
        <v>0</v>
      </c>
      <c r="AK280" s="37">
        <f t="shared" si="45"/>
        <v>0</v>
      </c>
      <c r="AL280" s="40">
        <f t="shared" si="46"/>
        <v>0</v>
      </c>
      <c r="AM280" s="40">
        <f t="shared" si="47"/>
        <v>0</v>
      </c>
      <c r="AN280" s="79">
        <f t="shared" si="48"/>
        <v>0</v>
      </c>
      <c r="AO280" s="47"/>
      <c r="AP280" s="63">
        <f>'حضور وانصراف'!AT285*O280</f>
        <v>0</v>
      </c>
      <c r="AQ280" s="46">
        <f>'حضور وانصراف'!AY285</f>
        <v>0</v>
      </c>
    </row>
    <row r="281" spans="2:43" ht="24" thickBot="1" x14ac:dyDescent="0.25">
      <c r="B281" s="31">
        <f>'البيان النهائى '!A283</f>
        <v>271</v>
      </c>
      <c r="C281" s="31">
        <f>'البيان النهائى '!B283</f>
        <v>0</v>
      </c>
      <c r="D281" s="31">
        <f>'حضور وانصراف'!F286</f>
        <v>0</v>
      </c>
      <c r="E281" s="31" t="s">
        <v>86</v>
      </c>
      <c r="F281" s="31"/>
      <c r="G281" s="32"/>
      <c r="H281" s="31" t="str">
        <f>'حضور وانصراف'!G286</f>
        <v>عامل انتاج</v>
      </c>
      <c r="I281" s="33">
        <f>'حضور وانصراف'!AU286</f>
        <v>0</v>
      </c>
      <c r="J281" s="33"/>
      <c r="K281" s="33"/>
      <c r="L281" s="33"/>
      <c r="M281" s="33">
        <f>'حضور وانصراف'!AV286</f>
        <v>0</v>
      </c>
      <c r="N281" s="33">
        <f t="shared" si="40"/>
        <v>0</v>
      </c>
      <c r="O281" s="34">
        <f t="shared" si="41"/>
        <v>0</v>
      </c>
      <c r="P281" s="35">
        <f>'البيان النهائى '!E283</f>
        <v>0</v>
      </c>
      <c r="Q281" s="61">
        <f>'البيان النهائى '!R283</f>
        <v>0</v>
      </c>
      <c r="R281" s="36">
        <f>'البيان النهائى '!U283+'البيان النهائى '!AA283</f>
        <v>0</v>
      </c>
      <c r="S281" s="94">
        <f t="shared" si="42"/>
        <v>0</v>
      </c>
      <c r="T281" s="36">
        <f t="shared" si="49"/>
        <v>0</v>
      </c>
      <c r="U281" s="35"/>
      <c r="V281" s="35"/>
      <c r="W281" s="35"/>
      <c r="X281" s="35"/>
      <c r="Y281" s="36">
        <f t="shared" si="43"/>
        <v>0</v>
      </c>
      <c r="Z281" s="96">
        <f>'البيان النهائى '!Y283</f>
        <v>-28</v>
      </c>
      <c r="AA281" s="38">
        <f>'البيان النهائى '!Z283</f>
        <v>0</v>
      </c>
      <c r="AB281" s="37">
        <f>'البيان النهائى '!X283</f>
        <v>0</v>
      </c>
      <c r="AC281" s="38"/>
      <c r="AD281" s="39">
        <f t="shared" si="44"/>
        <v>0</v>
      </c>
      <c r="AE281" s="38"/>
      <c r="AF281" s="38"/>
      <c r="AG281" s="38">
        <f>'البيان النهائى '!AC283</f>
        <v>0</v>
      </c>
      <c r="AH281" s="38">
        <f>'البيان النهائى '!AB283*2.5</f>
        <v>0</v>
      </c>
      <c r="AI281" s="38"/>
      <c r="AJ281" s="38">
        <f>'البيان النهائى '!AF283</f>
        <v>0</v>
      </c>
      <c r="AK281" s="37">
        <f t="shared" si="45"/>
        <v>0</v>
      </c>
      <c r="AL281" s="40">
        <f t="shared" si="46"/>
        <v>0</v>
      </c>
      <c r="AM281" s="40">
        <f t="shared" si="47"/>
        <v>0</v>
      </c>
      <c r="AN281" s="79">
        <f t="shared" si="48"/>
        <v>0</v>
      </c>
      <c r="AO281" s="47"/>
      <c r="AP281" s="63">
        <f>'حضور وانصراف'!AT286*O281</f>
        <v>0</v>
      </c>
      <c r="AQ281" s="46">
        <f>'حضور وانصراف'!AY286</f>
        <v>0</v>
      </c>
    </row>
    <row r="282" spans="2:43" ht="24" thickBot="1" x14ac:dyDescent="0.25">
      <c r="B282" s="31">
        <f>'البيان النهائى '!A284</f>
        <v>272</v>
      </c>
      <c r="C282" s="31">
        <f>'البيان النهائى '!B284</f>
        <v>0</v>
      </c>
      <c r="D282" s="31">
        <f>'حضور وانصراف'!F287</f>
        <v>0</v>
      </c>
      <c r="E282" s="31" t="s">
        <v>86</v>
      </c>
      <c r="F282" s="31"/>
      <c r="G282" s="32"/>
      <c r="H282" s="31" t="str">
        <f>'حضور وانصراف'!G287</f>
        <v>عامل انتاج</v>
      </c>
      <c r="I282" s="33">
        <f>'حضور وانصراف'!AU287</f>
        <v>0</v>
      </c>
      <c r="J282" s="33"/>
      <c r="K282" s="33"/>
      <c r="L282" s="33"/>
      <c r="M282" s="33">
        <f>'حضور وانصراف'!AV287</f>
        <v>0</v>
      </c>
      <c r="N282" s="33">
        <f t="shared" si="40"/>
        <v>0</v>
      </c>
      <c r="O282" s="34">
        <f t="shared" si="41"/>
        <v>0</v>
      </c>
      <c r="P282" s="35">
        <f>'البيان النهائى '!E284</f>
        <v>0</v>
      </c>
      <c r="Q282" s="61">
        <f>'البيان النهائى '!R284</f>
        <v>0</v>
      </c>
      <c r="R282" s="36">
        <f>'البيان النهائى '!U284+'البيان النهائى '!AA284</f>
        <v>0</v>
      </c>
      <c r="S282" s="94">
        <f t="shared" si="42"/>
        <v>0</v>
      </c>
      <c r="T282" s="36">
        <f t="shared" si="49"/>
        <v>0</v>
      </c>
      <c r="U282" s="35"/>
      <c r="V282" s="35"/>
      <c r="W282" s="35"/>
      <c r="X282" s="35"/>
      <c r="Y282" s="36">
        <f t="shared" si="43"/>
        <v>0</v>
      </c>
      <c r="Z282" s="96">
        <f>'البيان النهائى '!Y284</f>
        <v>-28</v>
      </c>
      <c r="AA282" s="38">
        <f>'البيان النهائى '!Z284</f>
        <v>0</v>
      </c>
      <c r="AB282" s="37">
        <f>'البيان النهائى '!X284</f>
        <v>0</v>
      </c>
      <c r="AC282" s="38"/>
      <c r="AD282" s="39">
        <f t="shared" si="44"/>
        <v>0</v>
      </c>
      <c r="AE282" s="38"/>
      <c r="AF282" s="38"/>
      <c r="AG282" s="38">
        <f>'البيان النهائى '!AC284</f>
        <v>0</v>
      </c>
      <c r="AH282" s="38">
        <f>'البيان النهائى '!AB284*2.5</f>
        <v>0</v>
      </c>
      <c r="AI282" s="38"/>
      <c r="AJ282" s="38">
        <f>'البيان النهائى '!AF284</f>
        <v>0</v>
      </c>
      <c r="AK282" s="37">
        <f t="shared" si="45"/>
        <v>0</v>
      </c>
      <c r="AL282" s="40">
        <f t="shared" si="46"/>
        <v>0</v>
      </c>
      <c r="AM282" s="40">
        <f t="shared" si="47"/>
        <v>0</v>
      </c>
      <c r="AN282" s="79">
        <f t="shared" si="48"/>
        <v>0</v>
      </c>
      <c r="AO282" s="47"/>
      <c r="AP282" s="63">
        <f>'حضور وانصراف'!AT287*O282</f>
        <v>0</v>
      </c>
      <c r="AQ282" s="46">
        <f>'حضور وانصراف'!AY287</f>
        <v>0</v>
      </c>
    </row>
    <row r="283" spans="2:43" ht="24" thickBot="1" x14ac:dyDescent="0.25">
      <c r="B283" s="31">
        <f>'البيان النهائى '!A285</f>
        <v>273</v>
      </c>
      <c r="C283" s="31">
        <f>'البيان النهائى '!B285</f>
        <v>0</v>
      </c>
      <c r="D283" s="31">
        <f>'حضور وانصراف'!F288</f>
        <v>0</v>
      </c>
      <c r="E283" s="31" t="s">
        <v>86</v>
      </c>
      <c r="F283" s="31"/>
      <c r="G283" s="32"/>
      <c r="H283" s="31" t="str">
        <f>'حضور وانصراف'!G288</f>
        <v>عامل انتاج</v>
      </c>
      <c r="I283" s="33">
        <f>'حضور وانصراف'!AU288</f>
        <v>0</v>
      </c>
      <c r="J283" s="33"/>
      <c r="K283" s="33"/>
      <c r="L283" s="33"/>
      <c r="M283" s="33">
        <f>'حضور وانصراف'!AV288</f>
        <v>0</v>
      </c>
      <c r="N283" s="33">
        <f t="shared" si="40"/>
        <v>0</v>
      </c>
      <c r="O283" s="34">
        <f t="shared" si="41"/>
        <v>0</v>
      </c>
      <c r="P283" s="35">
        <f>'البيان النهائى '!E285</f>
        <v>0</v>
      </c>
      <c r="Q283" s="61">
        <f>'البيان النهائى '!R285</f>
        <v>0</v>
      </c>
      <c r="R283" s="36">
        <f>'البيان النهائى '!U285+'البيان النهائى '!AA285</f>
        <v>0</v>
      </c>
      <c r="S283" s="94">
        <f t="shared" si="42"/>
        <v>0</v>
      </c>
      <c r="T283" s="36">
        <f t="shared" si="49"/>
        <v>0</v>
      </c>
      <c r="U283" s="35"/>
      <c r="V283" s="35"/>
      <c r="W283" s="35"/>
      <c r="X283" s="35"/>
      <c r="Y283" s="36">
        <f t="shared" si="43"/>
        <v>0</v>
      </c>
      <c r="Z283" s="96">
        <f>'البيان النهائى '!Y285</f>
        <v>-28</v>
      </c>
      <c r="AA283" s="38">
        <f>'البيان النهائى '!Z285</f>
        <v>0</v>
      </c>
      <c r="AB283" s="37">
        <f>'البيان النهائى '!X285</f>
        <v>0</v>
      </c>
      <c r="AC283" s="38"/>
      <c r="AD283" s="39">
        <f t="shared" si="44"/>
        <v>0</v>
      </c>
      <c r="AE283" s="38"/>
      <c r="AF283" s="38"/>
      <c r="AG283" s="38">
        <f>'البيان النهائى '!AC285</f>
        <v>0</v>
      </c>
      <c r="AH283" s="38">
        <f>'البيان النهائى '!AB285*2.5</f>
        <v>0</v>
      </c>
      <c r="AI283" s="38"/>
      <c r="AJ283" s="38">
        <f>'البيان النهائى '!AF285</f>
        <v>0</v>
      </c>
      <c r="AK283" s="37">
        <f t="shared" si="45"/>
        <v>0</v>
      </c>
      <c r="AL283" s="40">
        <f t="shared" si="46"/>
        <v>0</v>
      </c>
      <c r="AM283" s="40">
        <f t="shared" si="47"/>
        <v>0</v>
      </c>
      <c r="AN283" s="79">
        <f t="shared" si="48"/>
        <v>0</v>
      </c>
      <c r="AO283" s="47"/>
      <c r="AP283" s="63">
        <f>'حضور وانصراف'!AT288*O283</f>
        <v>0</v>
      </c>
      <c r="AQ283" s="46">
        <f>'حضور وانصراف'!AY288</f>
        <v>0</v>
      </c>
    </row>
    <row r="284" spans="2:43" ht="24" thickBot="1" x14ac:dyDescent="0.25">
      <c r="B284" s="31">
        <f>'البيان النهائى '!A286</f>
        <v>274</v>
      </c>
      <c r="C284" s="31">
        <f>'البيان النهائى '!B286</f>
        <v>0</v>
      </c>
      <c r="D284" s="31">
        <f>'حضور وانصراف'!F289</f>
        <v>0</v>
      </c>
      <c r="E284" s="31" t="s">
        <v>86</v>
      </c>
      <c r="F284" s="31"/>
      <c r="G284" s="32"/>
      <c r="H284" s="31" t="str">
        <f>'حضور وانصراف'!G289</f>
        <v>عامل انتاج</v>
      </c>
      <c r="I284" s="33">
        <f>'حضور وانصراف'!AU289</f>
        <v>0</v>
      </c>
      <c r="J284" s="33"/>
      <c r="K284" s="33"/>
      <c r="L284" s="33"/>
      <c r="M284" s="33">
        <f>'حضور وانصراف'!AV289</f>
        <v>0</v>
      </c>
      <c r="N284" s="33">
        <f t="shared" si="40"/>
        <v>0</v>
      </c>
      <c r="O284" s="34">
        <f t="shared" si="41"/>
        <v>0</v>
      </c>
      <c r="P284" s="35">
        <f>'البيان النهائى '!E286</f>
        <v>0</v>
      </c>
      <c r="Q284" s="61">
        <f>'البيان النهائى '!R286</f>
        <v>0</v>
      </c>
      <c r="R284" s="36">
        <f>'البيان النهائى '!U286+'البيان النهائى '!AA286</f>
        <v>0</v>
      </c>
      <c r="S284" s="94">
        <f t="shared" si="42"/>
        <v>0</v>
      </c>
      <c r="T284" s="36">
        <f t="shared" si="49"/>
        <v>0</v>
      </c>
      <c r="U284" s="35"/>
      <c r="V284" s="35"/>
      <c r="W284" s="35"/>
      <c r="X284" s="35"/>
      <c r="Y284" s="36">
        <f t="shared" si="43"/>
        <v>0</v>
      </c>
      <c r="Z284" s="96">
        <f>'البيان النهائى '!Y286</f>
        <v>-28</v>
      </c>
      <c r="AA284" s="38">
        <f>'البيان النهائى '!Z286</f>
        <v>0</v>
      </c>
      <c r="AB284" s="37">
        <f>'البيان النهائى '!X286</f>
        <v>0</v>
      </c>
      <c r="AC284" s="38"/>
      <c r="AD284" s="39">
        <f t="shared" si="44"/>
        <v>0</v>
      </c>
      <c r="AE284" s="38"/>
      <c r="AF284" s="38"/>
      <c r="AG284" s="38">
        <f>'البيان النهائى '!AC286</f>
        <v>0</v>
      </c>
      <c r="AH284" s="38">
        <f>'البيان النهائى '!AB286*2.5</f>
        <v>0</v>
      </c>
      <c r="AI284" s="38"/>
      <c r="AJ284" s="38">
        <f>'البيان النهائى '!AF286</f>
        <v>0</v>
      </c>
      <c r="AK284" s="37">
        <f t="shared" si="45"/>
        <v>0</v>
      </c>
      <c r="AL284" s="40">
        <f t="shared" si="46"/>
        <v>0</v>
      </c>
      <c r="AM284" s="40">
        <f t="shared" si="47"/>
        <v>0</v>
      </c>
      <c r="AN284" s="79">
        <f t="shared" si="48"/>
        <v>0</v>
      </c>
      <c r="AO284" s="47"/>
      <c r="AP284" s="63">
        <f>'حضور وانصراف'!AT289*O284</f>
        <v>0</v>
      </c>
      <c r="AQ284" s="46">
        <f>'حضور وانصراف'!AY289</f>
        <v>0</v>
      </c>
    </row>
    <row r="285" spans="2:43" ht="24" thickBot="1" x14ac:dyDescent="0.25">
      <c r="B285" s="31">
        <f>'البيان النهائى '!A287</f>
        <v>275</v>
      </c>
      <c r="C285" s="31">
        <f>'البيان النهائى '!B287</f>
        <v>0</v>
      </c>
      <c r="D285" s="31">
        <f>'حضور وانصراف'!F290</f>
        <v>0</v>
      </c>
      <c r="E285" s="31" t="s">
        <v>86</v>
      </c>
      <c r="F285" s="31"/>
      <c r="G285" s="32"/>
      <c r="H285" s="31" t="str">
        <f>'حضور وانصراف'!G290</f>
        <v>عامل انتاج</v>
      </c>
      <c r="I285" s="33">
        <f>'حضور وانصراف'!AU290</f>
        <v>0</v>
      </c>
      <c r="J285" s="33"/>
      <c r="K285" s="33"/>
      <c r="L285" s="33"/>
      <c r="M285" s="33">
        <f>'حضور وانصراف'!AV290</f>
        <v>0</v>
      </c>
      <c r="N285" s="33">
        <f t="shared" si="40"/>
        <v>0</v>
      </c>
      <c r="O285" s="34">
        <f t="shared" si="41"/>
        <v>0</v>
      </c>
      <c r="P285" s="35">
        <f>'البيان النهائى '!E287</f>
        <v>0</v>
      </c>
      <c r="Q285" s="61">
        <f>'البيان النهائى '!R287</f>
        <v>0</v>
      </c>
      <c r="R285" s="36">
        <f>'البيان النهائى '!U287+'البيان النهائى '!AA287</f>
        <v>0</v>
      </c>
      <c r="S285" s="94">
        <f t="shared" si="42"/>
        <v>0</v>
      </c>
      <c r="T285" s="36">
        <f t="shared" si="49"/>
        <v>0</v>
      </c>
      <c r="U285" s="35"/>
      <c r="V285" s="35"/>
      <c r="W285" s="35"/>
      <c r="X285" s="35"/>
      <c r="Y285" s="36">
        <f t="shared" si="43"/>
        <v>0</v>
      </c>
      <c r="Z285" s="96">
        <f>'البيان النهائى '!Y287</f>
        <v>-28</v>
      </c>
      <c r="AA285" s="38">
        <f>'البيان النهائى '!Z287</f>
        <v>0</v>
      </c>
      <c r="AB285" s="37">
        <f>'البيان النهائى '!X287</f>
        <v>0</v>
      </c>
      <c r="AC285" s="38"/>
      <c r="AD285" s="39">
        <f t="shared" si="44"/>
        <v>0</v>
      </c>
      <c r="AE285" s="38"/>
      <c r="AF285" s="38"/>
      <c r="AG285" s="38">
        <f>'البيان النهائى '!AC287</f>
        <v>0</v>
      </c>
      <c r="AH285" s="38">
        <f>'البيان النهائى '!AB287*2.5</f>
        <v>0</v>
      </c>
      <c r="AI285" s="38"/>
      <c r="AJ285" s="38">
        <f>'البيان النهائى '!AF287</f>
        <v>0</v>
      </c>
      <c r="AK285" s="37">
        <f t="shared" si="45"/>
        <v>0</v>
      </c>
      <c r="AL285" s="40">
        <f t="shared" si="46"/>
        <v>0</v>
      </c>
      <c r="AM285" s="40">
        <f t="shared" si="47"/>
        <v>0</v>
      </c>
      <c r="AN285" s="79">
        <f t="shared" si="48"/>
        <v>0</v>
      </c>
      <c r="AO285" s="47"/>
      <c r="AP285" s="63">
        <f>'حضور وانصراف'!AT290*O285</f>
        <v>0</v>
      </c>
      <c r="AQ285" s="46">
        <f>'حضور وانصراف'!AY290</f>
        <v>0</v>
      </c>
    </row>
    <row r="286" spans="2:43" ht="24" thickBot="1" x14ac:dyDescent="0.25">
      <c r="B286" s="31">
        <f>'البيان النهائى '!A288</f>
        <v>276</v>
      </c>
      <c r="C286" s="31">
        <f>'البيان النهائى '!B288</f>
        <v>0</v>
      </c>
      <c r="D286" s="31">
        <f>'حضور وانصراف'!F291</f>
        <v>0</v>
      </c>
      <c r="E286" s="31" t="s">
        <v>86</v>
      </c>
      <c r="F286" s="31"/>
      <c r="G286" s="32"/>
      <c r="H286" s="31" t="str">
        <f>'حضور وانصراف'!G291</f>
        <v>عامل انتاج</v>
      </c>
      <c r="I286" s="33">
        <f>'حضور وانصراف'!AU291</f>
        <v>0</v>
      </c>
      <c r="J286" s="33"/>
      <c r="K286" s="33"/>
      <c r="L286" s="33"/>
      <c r="M286" s="33">
        <f>'حضور وانصراف'!AV291</f>
        <v>0</v>
      </c>
      <c r="N286" s="33">
        <f t="shared" si="40"/>
        <v>0</v>
      </c>
      <c r="O286" s="34">
        <f t="shared" si="41"/>
        <v>0</v>
      </c>
      <c r="P286" s="35">
        <f>'البيان النهائى '!E288</f>
        <v>0</v>
      </c>
      <c r="Q286" s="61">
        <f>'البيان النهائى '!R288</f>
        <v>0</v>
      </c>
      <c r="R286" s="36">
        <f>'البيان النهائى '!U288+'البيان النهائى '!AA288</f>
        <v>0</v>
      </c>
      <c r="S286" s="94">
        <f t="shared" si="42"/>
        <v>0</v>
      </c>
      <c r="T286" s="36">
        <f t="shared" si="49"/>
        <v>0</v>
      </c>
      <c r="U286" s="35"/>
      <c r="V286" s="35"/>
      <c r="W286" s="35"/>
      <c r="X286" s="35"/>
      <c r="Y286" s="36">
        <f t="shared" si="43"/>
        <v>0</v>
      </c>
      <c r="Z286" s="96">
        <f>'البيان النهائى '!Y288</f>
        <v>-28</v>
      </c>
      <c r="AA286" s="38">
        <f>'البيان النهائى '!Z288</f>
        <v>0</v>
      </c>
      <c r="AB286" s="37">
        <f>'البيان النهائى '!X288</f>
        <v>0</v>
      </c>
      <c r="AC286" s="38"/>
      <c r="AD286" s="39">
        <f t="shared" si="44"/>
        <v>0</v>
      </c>
      <c r="AE286" s="38"/>
      <c r="AF286" s="38"/>
      <c r="AG286" s="38">
        <f>'البيان النهائى '!AC288</f>
        <v>0</v>
      </c>
      <c r="AH286" s="38">
        <f>'البيان النهائى '!AB288*2.5</f>
        <v>0</v>
      </c>
      <c r="AI286" s="38"/>
      <c r="AJ286" s="38">
        <f>'البيان النهائى '!AF288</f>
        <v>0</v>
      </c>
      <c r="AK286" s="37">
        <f t="shared" si="45"/>
        <v>0</v>
      </c>
      <c r="AL286" s="40">
        <f t="shared" si="46"/>
        <v>0</v>
      </c>
      <c r="AM286" s="40">
        <f t="shared" si="47"/>
        <v>0</v>
      </c>
      <c r="AN286" s="79">
        <f t="shared" si="48"/>
        <v>0</v>
      </c>
      <c r="AO286" s="47"/>
      <c r="AP286" s="63">
        <f>'حضور وانصراف'!AT291*O286</f>
        <v>0</v>
      </c>
      <c r="AQ286" s="46">
        <f>'حضور وانصراف'!AY291</f>
        <v>0</v>
      </c>
    </row>
    <row r="287" spans="2:43" ht="24" thickBot="1" x14ac:dyDescent="0.25">
      <c r="B287" s="31">
        <f>'البيان النهائى '!A289</f>
        <v>277</v>
      </c>
      <c r="C287" s="31">
        <f>'البيان النهائى '!B289</f>
        <v>0</v>
      </c>
      <c r="D287" s="31">
        <f>'حضور وانصراف'!F292</f>
        <v>0</v>
      </c>
      <c r="E287" s="31" t="s">
        <v>86</v>
      </c>
      <c r="F287" s="31"/>
      <c r="G287" s="32"/>
      <c r="H287" s="31" t="str">
        <f>'حضور وانصراف'!G292</f>
        <v>عامل انتاج</v>
      </c>
      <c r="I287" s="33">
        <f>'حضور وانصراف'!AU292</f>
        <v>0</v>
      </c>
      <c r="J287" s="33"/>
      <c r="K287" s="33"/>
      <c r="L287" s="33"/>
      <c r="M287" s="33">
        <f>'حضور وانصراف'!AV292</f>
        <v>0</v>
      </c>
      <c r="N287" s="33">
        <f t="shared" si="40"/>
        <v>0</v>
      </c>
      <c r="O287" s="34">
        <f t="shared" si="41"/>
        <v>0</v>
      </c>
      <c r="P287" s="35">
        <f>'البيان النهائى '!E289</f>
        <v>0</v>
      </c>
      <c r="Q287" s="61">
        <f>'البيان النهائى '!R289</f>
        <v>0</v>
      </c>
      <c r="R287" s="36">
        <f>'البيان النهائى '!U289+'البيان النهائى '!AA289</f>
        <v>0</v>
      </c>
      <c r="S287" s="94">
        <f t="shared" si="42"/>
        <v>0</v>
      </c>
      <c r="T287" s="36">
        <f t="shared" si="49"/>
        <v>0</v>
      </c>
      <c r="U287" s="35"/>
      <c r="V287" s="35"/>
      <c r="W287" s="35"/>
      <c r="X287" s="35"/>
      <c r="Y287" s="36">
        <f t="shared" si="43"/>
        <v>0</v>
      </c>
      <c r="Z287" s="96">
        <f>'البيان النهائى '!Y289</f>
        <v>-28</v>
      </c>
      <c r="AA287" s="38">
        <f>'البيان النهائى '!Z289</f>
        <v>0</v>
      </c>
      <c r="AB287" s="37">
        <f>'البيان النهائى '!X289</f>
        <v>0</v>
      </c>
      <c r="AC287" s="38"/>
      <c r="AD287" s="39">
        <f t="shared" si="44"/>
        <v>0</v>
      </c>
      <c r="AE287" s="38"/>
      <c r="AF287" s="38"/>
      <c r="AG287" s="38">
        <f>'البيان النهائى '!AC289</f>
        <v>0</v>
      </c>
      <c r="AH287" s="38">
        <f>'البيان النهائى '!AB289*2.5</f>
        <v>0</v>
      </c>
      <c r="AI287" s="38"/>
      <c r="AJ287" s="38">
        <f>'البيان النهائى '!AF289</f>
        <v>0</v>
      </c>
      <c r="AK287" s="37">
        <f t="shared" si="45"/>
        <v>0</v>
      </c>
      <c r="AL287" s="40">
        <f t="shared" si="46"/>
        <v>0</v>
      </c>
      <c r="AM287" s="40">
        <f t="shared" si="47"/>
        <v>0</v>
      </c>
      <c r="AN287" s="79">
        <f t="shared" si="48"/>
        <v>0</v>
      </c>
      <c r="AO287" s="47"/>
      <c r="AP287" s="63">
        <f>'حضور وانصراف'!AT292*O287</f>
        <v>0</v>
      </c>
      <c r="AQ287" s="46">
        <f>'حضور وانصراف'!AY292</f>
        <v>0</v>
      </c>
    </row>
    <row r="288" spans="2:43" ht="24" thickBot="1" x14ac:dyDescent="0.25">
      <c r="B288" s="31">
        <f>'البيان النهائى '!A290</f>
        <v>278</v>
      </c>
      <c r="C288" s="31">
        <f>'البيان النهائى '!B290</f>
        <v>0</v>
      </c>
      <c r="D288" s="31">
        <f>'حضور وانصراف'!F293</f>
        <v>0</v>
      </c>
      <c r="E288" s="31" t="s">
        <v>86</v>
      </c>
      <c r="F288" s="31"/>
      <c r="G288" s="32"/>
      <c r="H288" s="31" t="str">
        <f>'حضور وانصراف'!G293</f>
        <v>عامل انتاج</v>
      </c>
      <c r="I288" s="33">
        <f>'حضور وانصراف'!AU293</f>
        <v>0</v>
      </c>
      <c r="J288" s="33"/>
      <c r="K288" s="33"/>
      <c r="L288" s="33"/>
      <c r="M288" s="33">
        <f>'حضور وانصراف'!AV293</f>
        <v>0</v>
      </c>
      <c r="N288" s="33">
        <f t="shared" si="40"/>
        <v>0</v>
      </c>
      <c r="O288" s="34">
        <f t="shared" si="41"/>
        <v>0</v>
      </c>
      <c r="P288" s="35">
        <f>'البيان النهائى '!E290</f>
        <v>0</v>
      </c>
      <c r="Q288" s="61">
        <f>'البيان النهائى '!R290</f>
        <v>0</v>
      </c>
      <c r="R288" s="36">
        <f>'البيان النهائى '!U290+'البيان النهائى '!AA290</f>
        <v>0</v>
      </c>
      <c r="S288" s="94">
        <f t="shared" si="42"/>
        <v>0</v>
      </c>
      <c r="T288" s="36">
        <f t="shared" si="49"/>
        <v>0</v>
      </c>
      <c r="U288" s="35"/>
      <c r="V288" s="35"/>
      <c r="W288" s="35"/>
      <c r="X288" s="35"/>
      <c r="Y288" s="36">
        <f t="shared" si="43"/>
        <v>0</v>
      </c>
      <c r="Z288" s="96">
        <f>'البيان النهائى '!Y290</f>
        <v>-28</v>
      </c>
      <c r="AA288" s="38">
        <f>'البيان النهائى '!Z290</f>
        <v>0</v>
      </c>
      <c r="AB288" s="37">
        <f>'البيان النهائى '!X290</f>
        <v>0</v>
      </c>
      <c r="AC288" s="38"/>
      <c r="AD288" s="39">
        <f t="shared" si="44"/>
        <v>0</v>
      </c>
      <c r="AE288" s="38"/>
      <c r="AF288" s="38"/>
      <c r="AG288" s="38">
        <f>'البيان النهائى '!AC290</f>
        <v>0</v>
      </c>
      <c r="AH288" s="38">
        <f>'البيان النهائى '!AB290*2.5</f>
        <v>0</v>
      </c>
      <c r="AI288" s="38"/>
      <c r="AJ288" s="38">
        <f>'البيان النهائى '!AF290</f>
        <v>0</v>
      </c>
      <c r="AK288" s="37">
        <f t="shared" si="45"/>
        <v>0</v>
      </c>
      <c r="AL288" s="40">
        <f t="shared" si="46"/>
        <v>0</v>
      </c>
      <c r="AM288" s="40">
        <f t="shared" si="47"/>
        <v>0</v>
      </c>
      <c r="AN288" s="79">
        <f t="shared" si="48"/>
        <v>0</v>
      </c>
      <c r="AO288" s="47"/>
      <c r="AP288" s="63">
        <f>'حضور وانصراف'!AT293*O288</f>
        <v>0</v>
      </c>
      <c r="AQ288" s="46">
        <f>'حضور وانصراف'!AY293</f>
        <v>0</v>
      </c>
    </row>
    <row r="289" spans="2:43" ht="24" thickBot="1" x14ac:dyDescent="0.25">
      <c r="B289" s="31">
        <f>'البيان النهائى '!A291</f>
        <v>279</v>
      </c>
      <c r="C289" s="31">
        <f>'البيان النهائى '!B291</f>
        <v>0</v>
      </c>
      <c r="D289" s="31">
        <f>'حضور وانصراف'!F294</f>
        <v>0</v>
      </c>
      <c r="E289" s="31" t="s">
        <v>86</v>
      </c>
      <c r="F289" s="31"/>
      <c r="G289" s="32"/>
      <c r="H289" s="31" t="str">
        <f>'حضور وانصراف'!G294</f>
        <v>عامل انتاج</v>
      </c>
      <c r="I289" s="33">
        <f>'حضور وانصراف'!AU294</f>
        <v>0</v>
      </c>
      <c r="J289" s="33"/>
      <c r="K289" s="33"/>
      <c r="L289" s="33"/>
      <c r="M289" s="33">
        <f>'حضور وانصراف'!AV294</f>
        <v>0</v>
      </c>
      <c r="N289" s="33">
        <f t="shared" si="40"/>
        <v>0</v>
      </c>
      <c r="O289" s="34">
        <f t="shared" si="41"/>
        <v>0</v>
      </c>
      <c r="P289" s="35">
        <f>'البيان النهائى '!E291</f>
        <v>0</v>
      </c>
      <c r="Q289" s="61">
        <f>'البيان النهائى '!R291</f>
        <v>0</v>
      </c>
      <c r="R289" s="36">
        <f>'البيان النهائى '!U291+'البيان النهائى '!AA291</f>
        <v>0</v>
      </c>
      <c r="S289" s="94">
        <f t="shared" si="42"/>
        <v>0</v>
      </c>
      <c r="T289" s="36">
        <f t="shared" si="49"/>
        <v>0</v>
      </c>
      <c r="U289" s="35"/>
      <c r="V289" s="35"/>
      <c r="W289" s="35"/>
      <c r="X289" s="35"/>
      <c r="Y289" s="36">
        <f t="shared" si="43"/>
        <v>0</v>
      </c>
      <c r="Z289" s="96">
        <f>'البيان النهائى '!Y291</f>
        <v>-28</v>
      </c>
      <c r="AA289" s="38">
        <f>'البيان النهائى '!Z291</f>
        <v>0</v>
      </c>
      <c r="AB289" s="37">
        <f>'البيان النهائى '!X291</f>
        <v>0</v>
      </c>
      <c r="AC289" s="38"/>
      <c r="AD289" s="39">
        <f t="shared" si="44"/>
        <v>0</v>
      </c>
      <c r="AE289" s="38"/>
      <c r="AF289" s="38"/>
      <c r="AG289" s="38">
        <f>'البيان النهائى '!AC291</f>
        <v>0</v>
      </c>
      <c r="AH289" s="38">
        <f>'البيان النهائى '!AB291*2.5</f>
        <v>0</v>
      </c>
      <c r="AI289" s="38"/>
      <c r="AJ289" s="38">
        <f>'البيان النهائى '!AF291</f>
        <v>0</v>
      </c>
      <c r="AK289" s="37">
        <f t="shared" si="45"/>
        <v>0</v>
      </c>
      <c r="AL289" s="40">
        <f t="shared" si="46"/>
        <v>0</v>
      </c>
      <c r="AM289" s="40">
        <f t="shared" si="47"/>
        <v>0</v>
      </c>
      <c r="AN289" s="79">
        <f t="shared" si="48"/>
        <v>0</v>
      </c>
      <c r="AO289" s="47"/>
      <c r="AP289" s="63">
        <f>'حضور وانصراف'!AT294*O289</f>
        <v>0</v>
      </c>
      <c r="AQ289" s="46">
        <f>'حضور وانصراف'!AY294</f>
        <v>0</v>
      </c>
    </row>
    <row r="290" spans="2:43" ht="24" thickBot="1" x14ac:dyDescent="0.25">
      <c r="B290" s="31">
        <f>'البيان النهائى '!A292</f>
        <v>280</v>
      </c>
      <c r="C290" s="31">
        <f>'البيان النهائى '!B292</f>
        <v>0</v>
      </c>
      <c r="D290" s="31">
        <f>'حضور وانصراف'!F295</f>
        <v>0</v>
      </c>
      <c r="E290" s="31" t="s">
        <v>86</v>
      </c>
      <c r="F290" s="31"/>
      <c r="G290" s="32"/>
      <c r="H290" s="31" t="str">
        <f>'حضور وانصراف'!G295</f>
        <v>عامل انتاج</v>
      </c>
      <c r="I290" s="33">
        <f>'حضور وانصراف'!AU295</f>
        <v>0</v>
      </c>
      <c r="J290" s="33"/>
      <c r="K290" s="33"/>
      <c r="L290" s="33"/>
      <c r="M290" s="33">
        <f>'حضور وانصراف'!AV295</f>
        <v>0</v>
      </c>
      <c r="N290" s="33">
        <f t="shared" si="40"/>
        <v>0</v>
      </c>
      <c r="O290" s="34">
        <f t="shared" si="41"/>
        <v>0</v>
      </c>
      <c r="P290" s="35">
        <f>'البيان النهائى '!E292</f>
        <v>0</v>
      </c>
      <c r="Q290" s="61">
        <f>'البيان النهائى '!R292</f>
        <v>0</v>
      </c>
      <c r="R290" s="36">
        <f>'البيان النهائى '!U292+'البيان النهائى '!AA292</f>
        <v>0</v>
      </c>
      <c r="S290" s="94">
        <f t="shared" si="42"/>
        <v>0</v>
      </c>
      <c r="T290" s="36">
        <f t="shared" si="49"/>
        <v>0</v>
      </c>
      <c r="U290" s="35"/>
      <c r="V290" s="35"/>
      <c r="W290" s="35"/>
      <c r="X290" s="35"/>
      <c r="Y290" s="36">
        <f t="shared" si="43"/>
        <v>0</v>
      </c>
      <c r="Z290" s="96">
        <f>'البيان النهائى '!Y292</f>
        <v>-28</v>
      </c>
      <c r="AA290" s="38">
        <f>'البيان النهائى '!Z292</f>
        <v>0</v>
      </c>
      <c r="AB290" s="37">
        <f>'البيان النهائى '!X292</f>
        <v>0</v>
      </c>
      <c r="AC290" s="38"/>
      <c r="AD290" s="39">
        <f t="shared" si="44"/>
        <v>0</v>
      </c>
      <c r="AE290" s="38"/>
      <c r="AF290" s="38"/>
      <c r="AG290" s="38">
        <f>'البيان النهائى '!AC292</f>
        <v>0</v>
      </c>
      <c r="AH290" s="38">
        <f>'البيان النهائى '!AB292*2.5</f>
        <v>0</v>
      </c>
      <c r="AI290" s="38"/>
      <c r="AJ290" s="38">
        <f>'البيان النهائى '!AF292</f>
        <v>0</v>
      </c>
      <c r="AK290" s="37">
        <f t="shared" si="45"/>
        <v>0</v>
      </c>
      <c r="AL290" s="40">
        <f t="shared" si="46"/>
        <v>0</v>
      </c>
      <c r="AM290" s="40">
        <f t="shared" si="47"/>
        <v>0</v>
      </c>
      <c r="AN290" s="79">
        <f t="shared" si="48"/>
        <v>0</v>
      </c>
      <c r="AO290" s="47"/>
      <c r="AP290" s="63">
        <f>'حضور وانصراف'!AT295*O290</f>
        <v>0</v>
      </c>
      <c r="AQ290" s="46">
        <f>'حضور وانصراف'!AY295</f>
        <v>0</v>
      </c>
    </row>
    <row r="291" spans="2:43" ht="24" thickBot="1" x14ac:dyDescent="0.25">
      <c r="B291" s="31">
        <f>'البيان النهائى '!A293</f>
        <v>281</v>
      </c>
      <c r="C291" s="31">
        <f>'البيان النهائى '!B293</f>
        <v>0</v>
      </c>
      <c r="D291" s="31">
        <f>'حضور وانصراف'!F296</f>
        <v>0</v>
      </c>
      <c r="E291" s="31" t="s">
        <v>86</v>
      </c>
      <c r="F291" s="31"/>
      <c r="G291" s="32"/>
      <c r="H291" s="31" t="str">
        <f>'حضور وانصراف'!G296</f>
        <v>عامل انتاج</v>
      </c>
      <c r="I291" s="33">
        <f>'حضور وانصراف'!AU296</f>
        <v>0</v>
      </c>
      <c r="J291" s="33"/>
      <c r="K291" s="33"/>
      <c r="L291" s="33"/>
      <c r="M291" s="33">
        <f>'حضور وانصراف'!AV296</f>
        <v>0</v>
      </c>
      <c r="N291" s="33">
        <f t="shared" si="40"/>
        <v>0</v>
      </c>
      <c r="O291" s="34">
        <f t="shared" si="41"/>
        <v>0</v>
      </c>
      <c r="P291" s="35">
        <f>'البيان النهائى '!E293</f>
        <v>0</v>
      </c>
      <c r="Q291" s="61">
        <f>'البيان النهائى '!R293</f>
        <v>0</v>
      </c>
      <c r="R291" s="36">
        <f>'البيان النهائى '!U293+'البيان النهائى '!AA293</f>
        <v>0</v>
      </c>
      <c r="S291" s="94">
        <f t="shared" si="42"/>
        <v>0</v>
      </c>
      <c r="T291" s="36">
        <f t="shared" si="49"/>
        <v>0</v>
      </c>
      <c r="U291" s="35"/>
      <c r="V291" s="35"/>
      <c r="W291" s="35"/>
      <c r="X291" s="35"/>
      <c r="Y291" s="36">
        <f t="shared" si="43"/>
        <v>0</v>
      </c>
      <c r="Z291" s="96">
        <f>'البيان النهائى '!Y293</f>
        <v>-28</v>
      </c>
      <c r="AA291" s="38">
        <f>'البيان النهائى '!Z293</f>
        <v>0</v>
      </c>
      <c r="AB291" s="37">
        <f>'البيان النهائى '!X293</f>
        <v>0</v>
      </c>
      <c r="AC291" s="38"/>
      <c r="AD291" s="39">
        <f t="shared" si="44"/>
        <v>0</v>
      </c>
      <c r="AE291" s="38"/>
      <c r="AF291" s="38"/>
      <c r="AG291" s="38">
        <f>'البيان النهائى '!AC293</f>
        <v>0</v>
      </c>
      <c r="AH291" s="38">
        <f>'البيان النهائى '!AB293*2.5</f>
        <v>0</v>
      </c>
      <c r="AI291" s="38"/>
      <c r="AJ291" s="38">
        <f>'البيان النهائى '!AF293</f>
        <v>0</v>
      </c>
      <c r="AK291" s="37">
        <f t="shared" si="45"/>
        <v>0</v>
      </c>
      <c r="AL291" s="40">
        <f t="shared" si="46"/>
        <v>0</v>
      </c>
      <c r="AM291" s="40">
        <f t="shared" si="47"/>
        <v>0</v>
      </c>
      <c r="AN291" s="79">
        <f t="shared" si="48"/>
        <v>0</v>
      </c>
      <c r="AO291" s="47"/>
      <c r="AP291" s="63">
        <f>'حضور وانصراف'!AT296*O291</f>
        <v>0</v>
      </c>
      <c r="AQ291" s="46">
        <f>'حضور وانصراف'!AY296</f>
        <v>0</v>
      </c>
    </row>
    <row r="292" spans="2:43" ht="24" thickBot="1" x14ac:dyDescent="0.25">
      <c r="B292" s="31">
        <f>'البيان النهائى '!A294</f>
        <v>282</v>
      </c>
      <c r="C292" s="31">
        <f>'البيان النهائى '!B294</f>
        <v>0</v>
      </c>
      <c r="D292" s="31">
        <f>'حضور وانصراف'!F297</f>
        <v>0</v>
      </c>
      <c r="E292" s="31" t="s">
        <v>86</v>
      </c>
      <c r="F292" s="31"/>
      <c r="G292" s="32"/>
      <c r="H292" s="31" t="str">
        <f>'حضور وانصراف'!G297</f>
        <v>عامل انتاج</v>
      </c>
      <c r="I292" s="33">
        <f>'حضور وانصراف'!AU297</f>
        <v>0</v>
      </c>
      <c r="J292" s="33"/>
      <c r="K292" s="33"/>
      <c r="L292" s="33"/>
      <c r="M292" s="33">
        <f>'حضور وانصراف'!AV297</f>
        <v>0</v>
      </c>
      <c r="N292" s="33">
        <f t="shared" si="40"/>
        <v>0</v>
      </c>
      <c r="O292" s="34">
        <f t="shared" si="41"/>
        <v>0</v>
      </c>
      <c r="P292" s="35">
        <f>'البيان النهائى '!E294</f>
        <v>0</v>
      </c>
      <c r="Q292" s="61">
        <f>'البيان النهائى '!R294</f>
        <v>0</v>
      </c>
      <c r="R292" s="36">
        <f>'البيان النهائى '!U294+'البيان النهائى '!AA294</f>
        <v>0</v>
      </c>
      <c r="S292" s="94">
        <f t="shared" si="42"/>
        <v>0</v>
      </c>
      <c r="T292" s="36">
        <f t="shared" si="49"/>
        <v>0</v>
      </c>
      <c r="U292" s="35"/>
      <c r="V292" s="35"/>
      <c r="W292" s="35"/>
      <c r="X292" s="35"/>
      <c r="Y292" s="36">
        <f t="shared" si="43"/>
        <v>0</v>
      </c>
      <c r="Z292" s="96">
        <f>'البيان النهائى '!Y294</f>
        <v>-28</v>
      </c>
      <c r="AA292" s="38">
        <f>'البيان النهائى '!Z294</f>
        <v>0</v>
      </c>
      <c r="AB292" s="37">
        <f>'البيان النهائى '!X294</f>
        <v>0</v>
      </c>
      <c r="AC292" s="38"/>
      <c r="AD292" s="39">
        <f t="shared" si="44"/>
        <v>0</v>
      </c>
      <c r="AE292" s="38"/>
      <c r="AF292" s="38"/>
      <c r="AG292" s="38">
        <f>'البيان النهائى '!AC294</f>
        <v>0</v>
      </c>
      <c r="AH292" s="38">
        <f>'البيان النهائى '!AB294*2.5</f>
        <v>0</v>
      </c>
      <c r="AI292" s="38"/>
      <c r="AJ292" s="38">
        <f>'البيان النهائى '!AF294</f>
        <v>0</v>
      </c>
      <c r="AK292" s="37">
        <f t="shared" si="45"/>
        <v>0</v>
      </c>
      <c r="AL292" s="40">
        <f t="shared" si="46"/>
        <v>0</v>
      </c>
      <c r="AM292" s="40">
        <f t="shared" si="47"/>
        <v>0</v>
      </c>
      <c r="AN292" s="79">
        <f t="shared" si="48"/>
        <v>0</v>
      </c>
      <c r="AO292" s="47"/>
      <c r="AP292" s="63">
        <f>'حضور وانصراف'!AT297*O292</f>
        <v>0</v>
      </c>
      <c r="AQ292" s="46">
        <f>'حضور وانصراف'!AY297</f>
        <v>0</v>
      </c>
    </row>
    <row r="293" spans="2:43" ht="24" thickBot="1" x14ac:dyDescent="0.25">
      <c r="B293" s="31">
        <f>'البيان النهائى '!A295</f>
        <v>283</v>
      </c>
      <c r="C293" s="31">
        <f>'البيان النهائى '!B295</f>
        <v>0</v>
      </c>
      <c r="D293" s="31">
        <f>'حضور وانصراف'!F298</f>
        <v>0</v>
      </c>
      <c r="E293" s="31" t="s">
        <v>86</v>
      </c>
      <c r="F293" s="31"/>
      <c r="G293" s="32"/>
      <c r="H293" s="31" t="str">
        <f>'حضور وانصراف'!G298</f>
        <v>عامل انتاج</v>
      </c>
      <c r="I293" s="33">
        <f>'حضور وانصراف'!AU298</f>
        <v>0</v>
      </c>
      <c r="J293" s="33"/>
      <c r="K293" s="33"/>
      <c r="L293" s="33"/>
      <c r="M293" s="33">
        <f>'حضور وانصراف'!AV298</f>
        <v>0</v>
      </c>
      <c r="N293" s="33">
        <f t="shared" si="40"/>
        <v>0</v>
      </c>
      <c r="O293" s="34">
        <f t="shared" si="41"/>
        <v>0</v>
      </c>
      <c r="P293" s="35">
        <f>'البيان النهائى '!E295</f>
        <v>0</v>
      </c>
      <c r="Q293" s="61">
        <f>'البيان النهائى '!R295</f>
        <v>0</v>
      </c>
      <c r="R293" s="36">
        <f>'البيان النهائى '!U295+'البيان النهائى '!AA295</f>
        <v>0</v>
      </c>
      <c r="S293" s="94">
        <f t="shared" si="42"/>
        <v>0</v>
      </c>
      <c r="T293" s="36">
        <f t="shared" si="49"/>
        <v>0</v>
      </c>
      <c r="U293" s="35"/>
      <c r="V293" s="35"/>
      <c r="W293" s="35"/>
      <c r="X293" s="35"/>
      <c r="Y293" s="36">
        <f t="shared" si="43"/>
        <v>0</v>
      </c>
      <c r="Z293" s="96">
        <f>'البيان النهائى '!Y295</f>
        <v>-28</v>
      </c>
      <c r="AA293" s="38">
        <f>'البيان النهائى '!Z295</f>
        <v>0</v>
      </c>
      <c r="AB293" s="37">
        <f>'البيان النهائى '!X295</f>
        <v>0</v>
      </c>
      <c r="AC293" s="38"/>
      <c r="AD293" s="39">
        <f t="shared" si="44"/>
        <v>0</v>
      </c>
      <c r="AE293" s="38"/>
      <c r="AF293" s="38"/>
      <c r="AG293" s="38">
        <f>'البيان النهائى '!AC295</f>
        <v>0</v>
      </c>
      <c r="AH293" s="38">
        <f>'البيان النهائى '!AB295*2.5</f>
        <v>0</v>
      </c>
      <c r="AI293" s="38"/>
      <c r="AJ293" s="38">
        <f>'البيان النهائى '!AF295</f>
        <v>0</v>
      </c>
      <c r="AK293" s="37">
        <f t="shared" si="45"/>
        <v>0</v>
      </c>
      <c r="AL293" s="40">
        <f t="shared" si="46"/>
        <v>0</v>
      </c>
      <c r="AM293" s="40">
        <f t="shared" si="47"/>
        <v>0</v>
      </c>
      <c r="AN293" s="79">
        <f t="shared" si="48"/>
        <v>0</v>
      </c>
      <c r="AO293" s="47"/>
      <c r="AP293" s="63">
        <f>'حضور وانصراف'!AT298*O293</f>
        <v>0</v>
      </c>
      <c r="AQ293" s="46">
        <f>'حضور وانصراف'!AY298</f>
        <v>0</v>
      </c>
    </row>
    <row r="294" spans="2:43" ht="24" thickBot="1" x14ac:dyDescent="0.25">
      <c r="B294" s="31">
        <f>'البيان النهائى '!A296</f>
        <v>284</v>
      </c>
      <c r="C294" s="31">
        <f>'البيان النهائى '!B296</f>
        <v>0</v>
      </c>
      <c r="D294" s="31">
        <f>'حضور وانصراف'!F299</f>
        <v>0</v>
      </c>
      <c r="E294" s="31" t="s">
        <v>86</v>
      </c>
      <c r="F294" s="31"/>
      <c r="G294" s="32"/>
      <c r="H294" s="31" t="str">
        <f>'حضور وانصراف'!G299</f>
        <v>عامل انتاج</v>
      </c>
      <c r="I294" s="33">
        <f>'حضور وانصراف'!AU299</f>
        <v>0</v>
      </c>
      <c r="J294" s="33"/>
      <c r="K294" s="33"/>
      <c r="L294" s="33"/>
      <c r="M294" s="33">
        <f>'حضور وانصراف'!AV299</f>
        <v>0</v>
      </c>
      <c r="N294" s="33">
        <f t="shared" si="40"/>
        <v>0</v>
      </c>
      <c r="O294" s="34">
        <f t="shared" si="41"/>
        <v>0</v>
      </c>
      <c r="P294" s="35">
        <f>'البيان النهائى '!E296</f>
        <v>0</v>
      </c>
      <c r="Q294" s="61">
        <f>'البيان النهائى '!R296</f>
        <v>0</v>
      </c>
      <c r="R294" s="36">
        <f>'البيان النهائى '!U296+'البيان النهائى '!AA296</f>
        <v>0</v>
      </c>
      <c r="S294" s="94">
        <f t="shared" si="42"/>
        <v>0</v>
      </c>
      <c r="T294" s="36">
        <f t="shared" si="49"/>
        <v>0</v>
      </c>
      <c r="U294" s="35"/>
      <c r="V294" s="35"/>
      <c r="W294" s="35"/>
      <c r="X294" s="35"/>
      <c r="Y294" s="36">
        <f t="shared" si="43"/>
        <v>0</v>
      </c>
      <c r="Z294" s="96">
        <f>'البيان النهائى '!Y296</f>
        <v>-28</v>
      </c>
      <c r="AA294" s="38">
        <f>'البيان النهائى '!Z296</f>
        <v>0</v>
      </c>
      <c r="AB294" s="37">
        <f>'البيان النهائى '!X296</f>
        <v>0</v>
      </c>
      <c r="AC294" s="38"/>
      <c r="AD294" s="39">
        <f t="shared" si="44"/>
        <v>0</v>
      </c>
      <c r="AE294" s="38"/>
      <c r="AF294" s="38"/>
      <c r="AG294" s="38">
        <f>'البيان النهائى '!AC296</f>
        <v>0</v>
      </c>
      <c r="AH294" s="38">
        <f>'البيان النهائى '!AB296*2.5</f>
        <v>0</v>
      </c>
      <c r="AI294" s="38"/>
      <c r="AJ294" s="38">
        <f>'البيان النهائى '!AF296</f>
        <v>0</v>
      </c>
      <c r="AK294" s="37">
        <f t="shared" si="45"/>
        <v>0</v>
      </c>
      <c r="AL294" s="40">
        <f t="shared" si="46"/>
        <v>0</v>
      </c>
      <c r="AM294" s="40">
        <f t="shared" si="47"/>
        <v>0</v>
      </c>
      <c r="AN294" s="79">
        <f t="shared" si="48"/>
        <v>0</v>
      </c>
      <c r="AO294" s="47"/>
      <c r="AP294" s="63">
        <f>'حضور وانصراف'!AT299*O294</f>
        <v>0</v>
      </c>
      <c r="AQ294" s="46">
        <f>'حضور وانصراف'!AY299</f>
        <v>0</v>
      </c>
    </row>
    <row r="295" spans="2:43" ht="24" thickBot="1" x14ac:dyDescent="0.25">
      <c r="B295" s="31">
        <f>'البيان النهائى '!A297</f>
        <v>285</v>
      </c>
      <c r="C295" s="31">
        <f>'البيان النهائى '!B297</f>
        <v>0</v>
      </c>
      <c r="D295" s="31">
        <f>'حضور وانصراف'!F300</f>
        <v>0</v>
      </c>
      <c r="E295" s="31" t="s">
        <v>86</v>
      </c>
      <c r="F295" s="31"/>
      <c r="G295" s="32"/>
      <c r="H295" s="31" t="str">
        <f>'حضور وانصراف'!G300</f>
        <v>عامل انتاج</v>
      </c>
      <c r="I295" s="33">
        <f>'حضور وانصراف'!AU300</f>
        <v>0</v>
      </c>
      <c r="J295" s="33"/>
      <c r="K295" s="33"/>
      <c r="L295" s="33"/>
      <c r="M295" s="33">
        <f>'حضور وانصراف'!AV300</f>
        <v>0</v>
      </c>
      <c r="N295" s="33">
        <f t="shared" si="40"/>
        <v>0</v>
      </c>
      <c r="O295" s="34">
        <f t="shared" si="41"/>
        <v>0</v>
      </c>
      <c r="P295" s="35">
        <f>'البيان النهائى '!E297</f>
        <v>0</v>
      </c>
      <c r="Q295" s="61">
        <f>'البيان النهائى '!R297</f>
        <v>0</v>
      </c>
      <c r="R295" s="36">
        <f>'البيان النهائى '!U297+'البيان النهائى '!AA297</f>
        <v>0</v>
      </c>
      <c r="S295" s="94">
        <f t="shared" si="42"/>
        <v>0</v>
      </c>
      <c r="T295" s="36">
        <f t="shared" si="49"/>
        <v>0</v>
      </c>
      <c r="U295" s="35"/>
      <c r="V295" s="35"/>
      <c r="W295" s="35"/>
      <c r="X295" s="35"/>
      <c r="Y295" s="36">
        <f t="shared" si="43"/>
        <v>0</v>
      </c>
      <c r="Z295" s="96">
        <f>'البيان النهائى '!Y297</f>
        <v>-28</v>
      </c>
      <c r="AA295" s="38">
        <f>'البيان النهائى '!Z297</f>
        <v>0</v>
      </c>
      <c r="AB295" s="37">
        <f>'البيان النهائى '!X297</f>
        <v>0</v>
      </c>
      <c r="AC295" s="38"/>
      <c r="AD295" s="39">
        <f t="shared" si="44"/>
        <v>0</v>
      </c>
      <c r="AE295" s="38"/>
      <c r="AF295" s="38"/>
      <c r="AG295" s="38">
        <f>'البيان النهائى '!AC297</f>
        <v>0</v>
      </c>
      <c r="AH295" s="38">
        <f>'البيان النهائى '!AB297*2.5</f>
        <v>0</v>
      </c>
      <c r="AI295" s="38"/>
      <c r="AJ295" s="38">
        <f>'البيان النهائى '!AF297</f>
        <v>0</v>
      </c>
      <c r="AK295" s="37">
        <f t="shared" si="45"/>
        <v>0</v>
      </c>
      <c r="AL295" s="40">
        <f t="shared" si="46"/>
        <v>0</v>
      </c>
      <c r="AM295" s="40">
        <f t="shared" si="47"/>
        <v>0</v>
      </c>
      <c r="AN295" s="79">
        <f t="shared" si="48"/>
        <v>0</v>
      </c>
      <c r="AO295" s="47"/>
      <c r="AP295" s="63">
        <f>'حضور وانصراف'!AT300*O295</f>
        <v>0</v>
      </c>
      <c r="AQ295" s="46">
        <f>'حضور وانصراف'!AY300</f>
        <v>0</v>
      </c>
    </row>
    <row r="296" spans="2:43" ht="24" thickBot="1" x14ac:dyDescent="0.25">
      <c r="B296" s="31">
        <f>'البيان النهائى '!A298</f>
        <v>286</v>
      </c>
      <c r="C296" s="31">
        <f>'البيان النهائى '!B298</f>
        <v>0</v>
      </c>
      <c r="D296" s="31">
        <f>'حضور وانصراف'!F301</f>
        <v>0</v>
      </c>
      <c r="E296" s="31" t="s">
        <v>86</v>
      </c>
      <c r="F296" s="31"/>
      <c r="G296" s="32"/>
      <c r="H296" s="31" t="str">
        <f>'حضور وانصراف'!G301</f>
        <v>عامل انتاج</v>
      </c>
      <c r="I296" s="33">
        <f>'حضور وانصراف'!AU301</f>
        <v>0</v>
      </c>
      <c r="J296" s="33"/>
      <c r="K296" s="33"/>
      <c r="L296" s="33"/>
      <c r="M296" s="33">
        <f>'حضور وانصراف'!AV301</f>
        <v>0</v>
      </c>
      <c r="N296" s="33">
        <f t="shared" si="40"/>
        <v>0</v>
      </c>
      <c r="O296" s="34">
        <f t="shared" si="41"/>
        <v>0</v>
      </c>
      <c r="P296" s="35">
        <f>'البيان النهائى '!E298</f>
        <v>0</v>
      </c>
      <c r="Q296" s="61">
        <f>'البيان النهائى '!R298</f>
        <v>0</v>
      </c>
      <c r="R296" s="36">
        <f>'البيان النهائى '!U298+'البيان النهائى '!AA298</f>
        <v>0</v>
      </c>
      <c r="S296" s="94">
        <f t="shared" si="42"/>
        <v>0</v>
      </c>
      <c r="T296" s="36">
        <f t="shared" si="49"/>
        <v>0</v>
      </c>
      <c r="U296" s="35"/>
      <c r="V296" s="35"/>
      <c r="W296" s="35"/>
      <c r="X296" s="35"/>
      <c r="Y296" s="36">
        <f t="shared" si="43"/>
        <v>0</v>
      </c>
      <c r="Z296" s="96">
        <f>'البيان النهائى '!Y298</f>
        <v>-28</v>
      </c>
      <c r="AA296" s="38">
        <f>'البيان النهائى '!Z298</f>
        <v>0</v>
      </c>
      <c r="AB296" s="37">
        <f>'البيان النهائى '!X298</f>
        <v>0</v>
      </c>
      <c r="AC296" s="38"/>
      <c r="AD296" s="39">
        <f t="shared" si="44"/>
        <v>0</v>
      </c>
      <c r="AE296" s="38"/>
      <c r="AF296" s="38"/>
      <c r="AG296" s="38">
        <f>'البيان النهائى '!AC298</f>
        <v>0</v>
      </c>
      <c r="AH296" s="38">
        <f>'البيان النهائى '!AB298*2.5</f>
        <v>0</v>
      </c>
      <c r="AI296" s="38"/>
      <c r="AJ296" s="38">
        <f>'البيان النهائى '!AF298</f>
        <v>0</v>
      </c>
      <c r="AK296" s="37">
        <f t="shared" si="45"/>
        <v>0</v>
      </c>
      <c r="AL296" s="40">
        <f t="shared" si="46"/>
        <v>0</v>
      </c>
      <c r="AM296" s="40">
        <f t="shared" si="47"/>
        <v>0</v>
      </c>
      <c r="AN296" s="79">
        <f t="shared" si="48"/>
        <v>0</v>
      </c>
      <c r="AO296" s="47"/>
      <c r="AP296" s="63">
        <f>'حضور وانصراف'!AT301*O296</f>
        <v>0</v>
      </c>
      <c r="AQ296" s="46">
        <f>'حضور وانصراف'!AY301</f>
        <v>0</v>
      </c>
    </row>
    <row r="297" spans="2:43" ht="24" thickBot="1" x14ac:dyDescent="0.25">
      <c r="B297" s="31">
        <f>'البيان النهائى '!A299</f>
        <v>287</v>
      </c>
      <c r="C297" s="31">
        <f>'البيان النهائى '!B299</f>
        <v>0</v>
      </c>
      <c r="D297" s="31">
        <f>'حضور وانصراف'!F302</f>
        <v>0</v>
      </c>
      <c r="E297" s="31" t="s">
        <v>86</v>
      </c>
      <c r="F297" s="31"/>
      <c r="G297" s="32"/>
      <c r="H297" s="31" t="str">
        <f>'حضور وانصراف'!G302</f>
        <v>عامل انتاج</v>
      </c>
      <c r="I297" s="33">
        <f>'حضور وانصراف'!AU302</f>
        <v>0</v>
      </c>
      <c r="J297" s="33"/>
      <c r="K297" s="33"/>
      <c r="L297" s="33"/>
      <c r="M297" s="33">
        <f>'حضور وانصراف'!AV302</f>
        <v>0</v>
      </c>
      <c r="N297" s="33">
        <f t="shared" si="40"/>
        <v>0</v>
      </c>
      <c r="O297" s="34">
        <f t="shared" si="41"/>
        <v>0</v>
      </c>
      <c r="P297" s="35">
        <f>'البيان النهائى '!E299</f>
        <v>0</v>
      </c>
      <c r="Q297" s="61">
        <f>'البيان النهائى '!R299</f>
        <v>0</v>
      </c>
      <c r="R297" s="36">
        <f>'البيان النهائى '!U299+'البيان النهائى '!AA299</f>
        <v>0</v>
      </c>
      <c r="S297" s="94">
        <f t="shared" si="42"/>
        <v>0</v>
      </c>
      <c r="T297" s="36">
        <f t="shared" si="49"/>
        <v>0</v>
      </c>
      <c r="U297" s="35"/>
      <c r="V297" s="35"/>
      <c r="W297" s="35"/>
      <c r="X297" s="35"/>
      <c r="Y297" s="36">
        <f t="shared" si="43"/>
        <v>0</v>
      </c>
      <c r="Z297" s="96">
        <f>'البيان النهائى '!Y299</f>
        <v>-28</v>
      </c>
      <c r="AA297" s="38">
        <f>'البيان النهائى '!Z299</f>
        <v>0</v>
      </c>
      <c r="AB297" s="37">
        <f>'البيان النهائى '!X299</f>
        <v>0</v>
      </c>
      <c r="AC297" s="38"/>
      <c r="AD297" s="39">
        <f t="shared" si="44"/>
        <v>0</v>
      </c>
      <c r="AE297" s="38"/>
      <c r="AF297" s="38"/>
      <c r="AG297" s="38">
        <f>'البيان النهائى '!AC299</f>
        <v>0</v>
      </c>
      <c r="AH297" s="38">
        <f>'البيان النهائى '!AB299*2.5</f>
        <v>0</v>
      </c>
      <c r="AI297" s="38"/>
      <c r="AJ297" s="38">
        <f>'البيان النهائى '!AF299</f>
        <v>0</v>
      </c>
      <c r="AK297" s="37">
        <f t="shared" si="45"/>
        <v>0</v>
      </c>
      <c r="AL297" s="40">
        <f t="shared" si="46"/>
        <v>0</v>
      </c>
      <c r="AM297" s="40">
        <f t="shared" si="47"/>
        <v>0</v>
      </c>
      <c r="AN297" s="79">
        <f t="shared" si="48"/>
        <v>0</v>
      </c>
      <c r="AO297" s="47"/>
      <c r="AP297" s="63">
        <f>'حضور وانصراف'!AT302*O297</f>
        <v>0</v>
      </c>
      <c r="AQ297" s="46">
        <f>'حضور وانصراف'!AY302</f>
        <v>0</v>
      </c>
    </row>
    <row r="298" spans="2:43" ht="24" thickBot="1" x14ac:dyDescent="0.25">
      <c r="B298" s="31">
        <f>'البيان النهائى '!A300</f>
        <v>288</v>
      </c>
      <c r="C298" s="31">
        <f>'البيان النهائى '!B300</f>
        <v>0</v>
      </c>
      <c r="D298" s="31">
        <f>'حضور وانصراف'!F303</f>
        <v>0</v>
      </c>
      <c r="E298" s="31" t="s">
        <v>86</v>
      </c>
      <c r="F298" s="31"/>
      <c r="G298" s="32"/>
      <c r="H298" s="31" t="str">
        <f>'حضور وانصراف'!G303</f>
        <v>عامل انتاج</v>
      </c>
      <c r="I298" s="33">
        <f>'حضور وانصراف'!AU303</f>
        <v>0</v>
      </c>
      <c r="J298" s="33"/>
      <c r="K298" s="33"/>
      <c r="L298" s="33"/>
      <c r="M298" s="33">
        <f>'حضور وانصراف'!AV303</f>
        <v>0</v>
      </c>
      <c r="N298" s="33">
        <f t="shared" si="40"/>
        <v>0</v>
      </c>
      <c r="O298" s="34">
        <f t="shared" si="41"/>
        <v>0</v>
      </c>
      <c r="P298" s="35">
        <f>'البيان النهائى '!E300</f>
        <v>0</v>
      </c>
      <c r="Q298" s="61">
        <f>'البيان النهائى '!R300</f>
        <v>0</v>
      </c>
      <c r="R298" s="36">
        <f>'البيان النهائى '!U300+'البيان النهائى '!AA300</f>
        <v>0</v>
      </c>
      <c r="S298" s="94">
        <f t="shared" si="42"/>
        <v>0</v>
      </c>
      <c r="T298" s="36">
        <f t="shared" si="49"/>
        <v>0</v>
      </c>
      <c r="U298" s="35"/>
      <c r="V298" s="35"/>
      <c r="W298" s="35"/>
      <c r="X298" s="35"/>
      <c r="Y298" s="36">
        <f t="shared" si="43"/>
        <v>0</v>
      </c>
      <c r="Z298" s="96">
        <f>'البيان النهائى '!Y300</f>
        <v>-28</v>
      </c>
      <c r="AA298" s="38">
        <f>'البيان النهائى '!Z300</f>
        <v>0</v>
      </c>
      <c r="AB298" s="37">
        <f>'البيان النهائى '!X300</f>
        <v>0</v>
      </c>
      <c r="AC298" s="38"/>
      <c r="AD298" s="39">
        <f t="shared" si="44"/>
        <v>0</v>
      </c>
      <c r="AE298" s="38"/>
      <c r="AF298" s="38"/>
      <c r="AG298" s="38">
        <f>'البيان النهائى '!AC300</f>
        <v>0</v>
      </c>
      <c r="AH298" s="38">
        <f>'البيان النهائى '!AB300*2.5</f>
        <v>0</v>
      </c>
      <c r="AI298" s="38"/>
      <c r="AJ298" s="38">
        <f>'البيان النهائى '!AF300</f>
        <v>0</v>
      </c>
      <c r="AK298" s="37">
        <f t="shared" si="45"/>
        <v>0</v>
      </c>
      <c r="AL298" s="40">
        <f t="shared" si="46"/>
        <v>0</v>
      </c>
      <c r="AM298" s="40">
        <f t="shared" si="47"/>
        <v>0</v>
      </c>
      <c r="AN298" s="79">
        <f t="shared" si="48"/>
        <v>0</v>
      </c>
      <c r="AO298" s="47"/>
      <c r="AP298" s="63">
        <f>'حضور وانصراف'!AT303*O298</f>
        <v>0</v>
      </c>
      <c r="AQ298" s="46">
        <f>'حضور وانصراف'!AY303</f>
        <v>0</v>
      </c>
    </row>
    <row r="299" spans="2:43" ht="24" thickBot="1" x14ac:dyDescent="0.25">
      <c r="B299" s="31">
        <f>'البيان النهائى '!A301</f>
        <v>289</v>
      </c>
      <c r="C299" s="31">
        <f>'البيان النهائى '!B301</f>
        <v>0</v>
      </c>
      <c r="D299" s="31">
        <f>'حضور وانصراف'!F304</f>
        <v>0</v>
      </c>
      <c r="E299" s="31" t="s">
        <v>86</v>
      </c>
      <c r="F299" s="31"/>
      <c r="G299" s="32"/>
      <c r="H299" s="31" t="str">
        <f>'حضور وانصراف'!G304</f>
        <v>عامل انتاج</v>
      </c>
      <c r="I299" s="33">
        <f>'حضور وانصراف'!AU304</f>
        <v>0</v>
      </c>
      <c r="J299" s="33"/>
      <c r="K299" s="33"/>
      <c r="L299" s="33"/>
      <c r="M299" s="33">
        <f>'حضور وانصراف'!AV304</f>
        <v>0</v>
      </c>
      <c r="N299" s="33">
        <f t="shared" si="40"/>
        <v>0</v>
      </c>
      <c r="O299" s="34">
        <f t="shared" si="41"/>
        <v>0</v>
      </c>
      <c r="P299" s="35">
        <f>'البيان النهائى '!E301</f>
        <v>0</v>
      </c>
      <c r="Q299" s="61">
        <f>'البيان النهائى '!R301</f>
        <v>0</v>
      </c>
      <c r="R299" s="36">
        <f>'البيان النهائى '!U301+'البيان النهائى '!AA301</f>
        <v>0</v>
      </c>
      <c r="S299" s="94">
        <f t="shared" si="42"/>
        <v>0</v>
      </c>
      <c r="T299" s="36">
        <f t="shared" si="49"/>
        <v>0</v>
      </c>
      <c r="U299" s="35"/>
      <c r="V299" s="35"/>
      <c r="W299" s="35"/>
      <c r="X299" s="35"/>
      <c r="Y299" s="36">
        <f t="shared" si="43"/>
        <v>0</v>
      </c>
      <c r="Z299" s="96">
        <f>'البيان النهائى '!Y301</f>
        <v>-28</v>
      </c>
      <c r="AA299" s="38">
        <f>'البيان النهائى '!Z301</f>
        <v>0</v>
      </c>
      <c r="AB299" s="37">
        <f>'البيان النهائى '!X301</f>
        <v>0</v>
      </c>
      <c r="AC299" s="38"/>
      <c r="AD299" s="39">
        <f t="shared" si="44"/>
        <v>0</v>
      </c>
      <c r="AE299" s="38"/>
      <c r="AF299" s="38"/>
      <c r="AG299" s="38">
        <f>'البيان النهائى '!AC301</f>
        <v>0</v>
      </c>
      <c r="AH299" s="38">
        <f>'البيان النهائى '!AB301*2.5</f>
        <v>0</v>
      </c>
      <c r="AI299" s="38"/>
      <c r="AJ299" s="38">
        <f>'البيان النهائى '!AF301</f>
        <v>0</v>
      </c>
      <c r="AK299" s="37">
        <f t="shared" si="45"/>
        <v>0</v>
      </c>
      <c r="AL299" s="40">
        <f t="shared" si="46"/>
        <v>0</v>
      </c>
      <c r="AM299" s="40">
        <f t="shared" si="47"/>
        <v>0</v>
      </c>
      <c r="AN299" s="79">
        <f t="shared" si="48"/>
        <v>0</v>
      </c>
      <c r="AO299" s="47"/>
      <c r="AP299" s="63">
        <f>'حضور وانصراف'!AT304*O299</f>
        <v>0</v>
      </c>
      <c r="AQ299" s="46">
        <f>'حضور وانصراف'!AY304</f>
        <v>0</v>
      </c>
    </row>
    <row r="300" spans="2:43" ht="24" thickBot="1" x14ac:dyDescent="0.25">
      <c r="B300" s="31">
        <f>'البيان النهائى '!A302</f>
        <v>290</v>
      </c>
      <c r="C300" s="31">
        <f>'البيان النهائى '!B302</f>
        <v>0</v>
      </c>
      <c r="D300" s="31">
        <f>'حضور وانصراف'!F305</f>
        <v>0</v>
      </c>
      <c r="E300" s="31" t="s">
        <v>86</v>
      </c>
      <c r="F300" s="31"/>
      <c r="G300" s="32"/>
      <c r="H300" s="31" t="str">
        <f>'حضور وانصراف'!G305</f>
        <v>عامل انتاج</v>
      </c>
      <c r="I300" s="33">
        <f>'حضور وانصراف'!AU305</f>
        <v>0</v>
      </c>
      <c r="J300" s="33"/>
      <c r="K300" s="33"/>
      <c r="L300" s="33"/>
      <c r="M300" s="33">
        <f>'حضور وانصراف'!AV305</f>
        <v>0</v>
      </c>
      <c r="N300" s="33">
        <f t="shared" si="40"/>
        <v>0</v>
      </c>
      <c r="O300" s="34">
        <f t="shared" si="41"/>
        <v>0</v>
      </c>
      <c r="P300" s="35">
        <f>'البيان النهائى '!E302</f>
        <v>0</v>
      </c>
      <c r="Q300" s="61">
        <f>'البيان النهائى '!R302</f>
        <v>0</v>
      </c>
      <c r="R300" s="36">
        <f>'البيان النهائى '!U302+'البيان النهائى '!AA302</f>
        <v>0</v>
      </c>
      <c r="S300" s="94">
        <f t="shared" si="42"/>
        <v>0</v>
      </c>
      <c r="T300" s="36">
        <f t="shared" si="49"/>
        <v>0</v>
      </c>
      <c r="U300" s="35"/>
      <c r="V300" s="35"/>
      <c r="W300" s="35"/>
      <c r="X300" s="35"/>
      <c r="Y300" s="36">
        <f t="shared" si="43"/>
        <v>0</v>
      </c>
      <c r="Z300" s="96">
        <f>'البيان النهائى '!Y302</f>
        <v>-28</v>
      </c>
      <c r="AA300" s="38">
        <f>'البيان النهائى '!Z302</f>
        <v>0</v>
      </c>
      <c r="AB300" s="37">
        <f>'البيان النهائى '!X302</f>
        <v>0</v>
      </c>
      <c r="AC300" s="38"/>
      <c r="AD300" s="39">
        <f t="shared" si="44"/>
        <v>0</v>
      </c>
      <c r="AE300" s="38"/>
      <c r="AF300" s="38"/>
      <c r="AG300" s="38">
        <f>'البيان النهائى '!AC302</f>
        <v>0</v>
      </c>
      <c r="AH300" s="38">
        <f>'البيان النهائى '!AB302*2.5</f>
        <v>0</v>
      </c>
      <c r="AI300" s="38"/>
      <c r="AJ300" s="38">
        <f>'البيان النهائى '!AF302</f>
        <v>0</v>
      </c>
      <c r="AK300" s="37">
        <f t="shared" si="45"/>
        <v>0</v>
      </c>
      <c r="AL300" s="40">
        <f t="shared" si="46"/>
        <v>0</v>
      </c>
      <c r="AM300" s="40">
        <f t="shared" si="47"/>
        <v>0</v>
      </c>
      <c r="AN300" s="79">
        <f t="shared" si="48"/>
        <v>0</v>
      </c>
      <c r="AO300" s="47"/>
      <c r="AP300" s="63">
        <f>'حضور وانصراف'!AT305*O300</f>
        <v>0</v>
      </c>
      <c r="AQ300" s="46">
        <f>'حضور وانصراف'!AY305</f>
        <v>0</v>
      </c>
    </row>
    <row r="301" spans="2:43" ht="24" thickBot="1" x14ac:dyDescent="0.25">
      <c r="B301" s="31">
        <f>'البيان النهائى '!A303</f>
        <v>291</v>
      </c>
      <c r="C301" s="31">
        <f>'البيان النهائى '!B303</f>
        <v>0</v>
      </c>
      <c r="D301" s="31">
        <f>'حضور وانصراف'!F306</f>
        <v>0</v>
      </c>
      <c r="E301" s="31" t="s">
        <v>86</v>
      </c>
      <c r="F301" s="31"/>
      <c r="G301" s="32"/>
      <c r="H301" s="31" t="str">
        <f>'حضور وانصراف'!G306</f>
        <v>عامل انتاج</v>
      </c>
      <c r="I301" s="33">
        <f>'حضور وانصراف'!AU306</f>
        <v>0</v>
      </c>
      <c r="J301" s="33"/>
      <c r="K301" s="33"/>
      <c r="L301" s="33"/>
      <c r="M301" s="33">
        <f>'حضور وانصراف'!AV306</f>
        <v>0</v>
      </c>
      <c r="N301" s="33">
        <f t="shared" si="40"/>
        <v>0</v>
      </c>
      <c r="O301" s="34">
        <f t="shared" si="41"/>
        <v>0</v>
      </c>
      <c r="P301" s="35">
        <f>'البيان النهائى '!E303</f>
        <v>0</v>
      </c>
      <c r="Q301" s="61">
        <f>'البيان النهائى '!R303</f>
        <v>0</v>
      </c>
      <c r="R301" s="36">
        <f>'البيان النهائى '!U303+'البيان النهائى '!AA303</f>
        <v>0</v>
      </c>
      <c r="S301" s="94">
        <f t="shared" si="42"/>
        <v>0</v>
      </c>
      <c r="T301" s="36">
        <f t="shared" si="49"/>
        <v>0</v>
      </c>
      <c r="U301" s="35"/>
      <c r="V301" s="35"/>
      <c r="W301" s="35"/>
      <c r="X301" s="35"/>
      <c r="Y301" s="36">
        <f t="shared" si="43"/>
        <v>0</v>
      </c>
      <c r="Z301" s="96">
        <f>'البيان النهائى '!Y303</f>
        <v>-28</v>
      </c>
      <c r="AA301" s="38">
        <f>'البيان النهائى '!Z303</f>
        <v>0</v>
      </c>
      <c r="AB301" s="37">
        <f>'البيان النهائى '!X303</f>
        <v>0</v>
      </c>
      <c r="AC301" s="38"/>
      <c r="AD301" s="39">
        <f t="shared" si="44"/>
        <v>0</v>
      </c>
      <c r="AE301" s="38"/>
      <c r="AF301" s="38"/>
      <c r="AG301" s="38">
        <f>'البيان النهائى '!AC303</f>
        <v>0</v>
      </c>
      <c r="AH301" s="38">
        <f>'البيان النهائى '!AB303*2.5</f>
        <v>0</v>
      </c>
      <c r="AI301" s="38"/>
      <c r="AJ301" s="38">
        <f>'البيان النهائى '!AF303</f>
        <v>0</v>
      </c>
      <c r="AK301" s="37">
        <f t="shared" si="45"/>
        <v>0</v>
      </c>
      <c r="AL301" s="40">
        <f t="shared" si="46"/>
        <v>0</v>
      </c>
      <c r="AM301" s="40">
        <f t="shared" si="47"/>
        <v>0</v>
      </c>
      <c r="AN301" s="79">
        <f t="shared" si="48"/>
        <v>0</v>
      </c>
      <c r="AO301" s="47"/>
      <c r="AP301" s="63">
        <f>'حضور وانصراف'!AT306*O301</f>
        <v>0</v>
      </c>
      <c r="AQ301" s="46">
        <f>'حضور وانصراف'!AY306</f>
        <v>0</v>
      </c>
    </row>
    <row r="302" spans="2:43" ht="24" thickBot="1" x14ac:dyDescent="0.25">
      <c r="B302" s="31">
        <f>'البيان النهائى '!A304</f>
        <v>292</v>
      </c>
      <c r="C302" s="31">
        <f>'البيان النهائى '!B304</f>
        <v>0</v>
      </c>
      <c r="D302" s="31">
        <f>'حضور وانصراف'!F307</f>
        <v>0</v>
      </c>
      <c r="E302" s="31" t="s">
        <v>86</v>
      </c>
      <c r="F302" s="31"/>
      <c r="G302" s="32"/>
      <c r="H302" s="31" t="str">
        <f>'حضور وانصراف'!G307</f>
        <v>عامل انتاج</v>
      </c>
      <c r="I302" s="33">
        <f>'حضور وانصراف'!AU307</f>
        <v>0</v>
      </c>
      <c r="J302" s="33"/>
      <c r="K302" s="33"/>
      <c r="L302" s="33"/>
      <c r="M302" s="33">
        <f>'حضور وانصراف'!AV307</f>
        <v>0</v>
      </c>
      <c r="N302" s="33">
        <f t="shared" si="40"/>
        <v>0</v>
      </c>
      <c r="O302" s="34">
        <f t="shared" si="41"/>
        <v>0</v>
      </c>
      <c r="P302" s="35">
        <f>'البيان النهائى '!E304</f>
        <v>0</v>
      </c>
      <c r="Q302" s="61">
        <f>'البيان النهائى '!R304</f>
        <v>0</v>
      </c>
      <c r="R302" s="36">
        <f>'البيان النهائى '!U304+'البيان النهائى '!AA304</f>
        <v>0</v>
      </c>
      <c r="S302" s="94">
        <f t="shared" si="42"/>
        <v>0</v>
      </c>
      <c r="T302" s="36">
        <f t="shared" si="49"/>
        <v>0</v>
      </c>
      <c r="U302" s="35"/>
      <c r="V302" s="35"/>
      <c r="W302" s="35"/>
      <c r="X302" s="35"/>
      <c r="Y302" s="36">
        <f t="shared" si="43"/>
        <v>0</v>
      </c>
      <c r="Z302" s="96">
        <f>'البيان النهائى '!Y304</f>
        <v>-28</v>
      </c>
      <c r="AA302" s="38">
        <f>'البيان النهائى '!Z304</f>
        <v>0</v>
      </c>
      <c r="AB302" s="37">
        <f>'البيان النهائى '!X304</f>
        <v>0</v>
      </c>
      <c r="AC302" s="38"/>
      <c r="AD302" s="39">
        <f t="shared" si="44"/>
        <v>0</v>
      </c>
      <c r="AE302" s="38"/>
      <c r="AF302" s="38"/>
      <c r="AG302" s="38">
        <f>'البيان النهائى '!AC304</f>
        <v>0</v>
      </c>
      <c r="AH302" s="38">
        <f>'البيان النهائى '!AB304*2.5</f>
        <v>0</v>
      </c>
      <c r="AI302" s="38"/>
      <c r="AJ302" s="38">
        <f>'البيان النهائى '!AF304</f>
        <v>0</v>
      </c>
      <c r="AK302" s="37">
        <f t="shared" si="45"/>
        <v>0</v>
      </c>
      <c r="AL302" s="40">
        <f t="shared" si="46"/>
        <v>0</v>
      </c>
      <c r="AM302" s="40">
        <f t="shared" si="47"/>
        <v>0</v>
      </c>
      <c r="AN302" s="79">
        <f t="shared" si="48"/>
        <v>0</v>
      </c>
      <c r="AO302" s="47"/>
      <c r="AP302" s="63">
        <f>'حضور وانصراف'!AT307*O302</f>
        <v>0</v>
      </c>
      <c r="AQ302" s="46">
        <f>'حضور وانصراف'!AY307</f>
        <v>0</v>
      </c>
    </row>
    <row r="303" spans="2:43" ht="24" thickBot="1" x14ac:dyDescent="0.25">
      <c r="B303" s="31">
        <f>'البيان النهائى '!A305</f>
        <v>293</v>
      </c>
      <c r="C303" s="31">
        <f>'البيان النهائى '!B305</f>
        <v>0</v>
      </c>
      <c r="D303" s="31">
        <f>'حضور وانصراف'!F308</f>
        <v>0</v>
      </c>
      <c r="E303" s="31" t="s">
        <v>86</v>
      </c>
      <c r="F303" s="31"/>
      <c r="G303" s="32"/>
      <c r="H303" s="31" t="str">
        <f>'حضور وانصراف'!G308</f>
        <v>عامل انتاج</v>
      </c>
      <c r="I303" s="33">
        <f>'حضور وانصراف'!AU308</f>
        <v>0</v>
      </c>
      <c r="J303" s="33"/>
      <c r="K303" s="33"/>
      <c r="L303" s="33"/>
      <c r="M303" s="33">
        <f>'حضور وانصراف'!AV308</f>
        <v>0</v>
      </c>
      <c r="N303" s="33">
        <f t="shared" si="40"/>
        <v>0</v>
      </c>
      <c r="O303" s="34">
        <f t="shared" si="41"/>
        <v>0</v>
      </c>
      <c r="P303" s="35">
        <f>'البيان النهائى '!E305</f>
        <v>0</v>
      </c>
      <c r="Q303" s="61">
        <f>'البيان النهائى '!R305</f>
        <v>0</v>
      </c>
      <c r="R303" s="36">
        <f>'البيان النهائى '!U305+'البيان النهائى '!AA305</f>
        <v>0</v>
      </c>
      <c r="S303" s="94">
        <f t="shared" si="42"/>
        <v>0</v>
      </c>
      <c r="T303" s="36">
        <f t="shared" si="49"/>
        <v>0</v>
      </c>
      <c r="U303" s="35"/>
      <c r="V303" s="35"/>
      <c r="W303" s="35"/>
      <c r="X303" s="35"/>
      <c r="Y303" s="36">
        <f t="shared" si="43"/>
        <v>0</v>
      </c>
      <c r="Z303" s="96">
        <f>'البيان النهائى '!Y305</f>
        <v>-28</v>
      </c>
      <c r="AA303" s="38">
        <f>'البيان النهائى '!Z305</f>
        <v>0</v>
      </c>
      <c r="AB303" s="37">
        <f>'البيان النهائى '!X305</f>
        <v>0</v>
      </c>
      <c r="AC303" s="38"/>
      <c r="AD303" s="39">
        <f t="shared" si="44"/>
        <v>0</v>
      </c>
      <c r="AE303" s="38"/>
      <c r="AF303" s="38"/>
      <c r="AG303" s="38">
        <f>'البيان النهائى '!AC305</f>
        <v>0</v>
      </c>
      <c r="AH303" s="38">
        <f>'البيان النهائى '!AB305*2.5</f>
        <v>0</v>
      </c>
      <c r="AI303" s="38"/>
      <c r="AJ303" s="38">
        <f>'البيان النهائى '!AF305</f>
        <v>0</v>
      </c>
      <c r="AK303" s="37">
        <f t="shared" si="45"/>
        <v>0</v>
      </c>
      <c r="AL303" s="40">
        <f t="shared" si="46"/>
        <v>0</v>
      </c>
      <c r="AM303" s="40">
        <f t="shared" si="47"/>
        <v>0</v>
      </c>
      <c r="AN303" s="79">
        <f t="shared" si="48"/>
        <v>0</v>
      </c>
      <c r="AO303" s="47"/>
      <c r="AP303" s="63">
        <f>'حضور وانصراف'!AT308*O303</f>
        <v>0</v>
      </c>
      <c r="AQ303" s="46">
        <f>'حضور وانصراف'!AY308</f>
        <v>0</v>
      </c>
    </row>
    <row r="304" spans="2:43" ht="24" thickBot="1" x14ac:dyDescent="0.25">
      <c r="B304" s="31">
        <f>'البيان النهائى '!A306</f>
        <v>294</v>
      </c>
      <c r="C304" s="31">
        <f>'البيان النهائى '!B306</f>
        <v>0</v>
      </c>
      <c r="D304" s="31">
        <f>'حضور وانصراف'!F309</f>
        <v>0</v>
      </c>
      <c r="E304" s="31" t="s">
        <v>86</v>
      </c>
      <c r="F304" s="31"/>
      <c r="G304" s="32"/>
      <c r="H304" s="31" t="str">
        <f>'حضور وانصراف'!G309</f>
        <v>عامل انتاج</v>
      </c>
      <c r="I304" s="33">
        <f>'حضور وانصراف'!AU309</f>
        <v>0</v>
      </c>
      <c r="J304" s="33"/>
      <c r="K304" s="33"/>
      <c r="L304" s="33"/>
      <c r="M304" s="33">
        <f>'حضور وانصراف'!AV309</f>
        <v>0</v>
      </c>
      <c r="N304" s="33">
        <f t="shared" si="40"/>
        <v>0</v>
      </c>
      <c r="O304" s="34">
        <f t="shared" si="41"/>
        <v>0</v>
      </c>
      <c r="P304" s="35">
        <f>'البيان النهائى '!E306</f>
        <v>0</v>
      </c>
      <c r="Q304" s="61">
        <f>'البيان النهائى '!R306</f>
        <v>0</v>
      </c>
      <c r="R304" s="36">
        <f>'البيان النهائى '!U306+'البيان النهائى '!AA306</f>
        <v>0</v>
      </c>
      <c r="S304" s="94">
        <f t="shared" si="42"/>
        <v>0</v>
      </c>
      <c r="T304" s="36">
        <f t="shared" si="49"/>
        <v>0</v>
      </c>
      <c r="U304" s="35"/>
      <c r="V304" s="35"/>
      <c r="W304" s="35"/>
      <c r="X304" s="35"/>
      <c r="Y304" s="36">
        <f t="shared" si="43"/>
        <v>0</v>
      </c>
      <c r="Z304" s="96">
        <f>'البيان النهائى '!Y306</f>
        <v>-28</v>
      </c>
      <c r="AA304" s="38">
        <f>'البيان النهائى '!Z306</f>
        <v>0</v>
      </c>
      <c r="AB304" s="37">
        <f>'البيان النهائى '!X306</f>
        <v>0</v>
      </c>
      <c r="AC304" s="38"/>
      <c r="AD304" s="39">
        <f t="shared" si="44"/>
        <v>0</v>
      </c>
      <c r="AE304" s="38"/>
      <c r="AF304" s="38"/>
      <c r="AG304" s="38">
        <f>'البيان النهائى '!AC306</f>
        <v>0</v>
      </c>
      <c r="AH304" s="38">
        <f>'البيان النهائى '!AB306*2.5</f>
        <v>0</v>
      </c>
      <c r="AI304" s="38"/>
      <c r="AJ304" s="38">
        <f>'البيان النهائى '!AF306</f>
        <v>0</v>
      </c>
      <c r="AK304" s="37">
        <f t="shared" si="45"/>
        <v>0</v>
      </c>
      <c r="AL304" s="40">
        <f t="shared" si="46"/>
        <v>0</v>
      </c>
      <c r="AM304" s="40">
        <f t="shared" si="47"/>
        <v>0</v>
      </c>
      <c r="AN304" s="79">
        <f t="shared" si="48"/>
        <v>0</v>
      </c>
      <c r="AO304" s="47"/>
      <c r="AP304" s="63">
        <f>'حضور وانصراف'!AT309*O304</f>
        <v>0</v>
      </c>
      <c r="AQ304" s="46">
        <f>'حضور وانصراف'!AY309</f>
        <v>0</v>
      </c>
    </row>
    <row r="305" spans="1:57" ht="24" thickBot="1" x14ac:dyDescent="0.25">
      <c r="B305" s="31">
        <f>'البيان النهائى '!A307</f>
        <v>295</v>
      </c>
      <c r="C305" s="31">
        <f>'البيان النهائى '!B307</f>
        <v>0</v>
      </c>
      <c r="D305" s="31">
        <f>'حضور وانصراف'!F310</f>
        <v>0</v>
      </c>
      <c r="E305" s="31" t="s">
        <v>86</v>
      </c>
      <c r="F305" s="31"/>
      <c r="G305" s="32"/>
      <c r="H305" s="31" t="str">
        <f>'حضور وانصراف'!G310</f>
        <v>عامل انتاج</v>
      </c>
      <c r="I305" s="33">
        <f>'حضور وانصراف'!AU310</f>
        <v>0</v>
      </c>
      <c r="J305" s="33"/>
      <c r="K305" s="33"/>
      <c r="L305" s="33"/>
      <c r="M305" s="33">
        <f>'حضور وانصراف'!AV310</f>
        <v>0</v>
      </c>
      <c r="N305" s="33">
        <f t="shared" si="40"/>
        <v>0</v>
      </c>
      <c r="O305" s="34">
        <f t="shared" si="41"/>
        <v>0</v>
      </c>
      <c r="P305" s="35">
        <f>'البيان النهائى '!E307</f>
        <v>0</v>
      </c>
      <c r="Q305" s="61">
        <f>'البيان النهائى '!R307</f>
        <v>0</v>
      </c>
      <c r="R305" s="36">
        <f>'البيان النهائى '!U307+'البيان النهائى '!AA307</f>
        <v>0</v>
      </c>
      <c r="S305" s="94">
        <f t="shared" si="42"/>
        <v>0</v>
      </c>
      <c r="T305" s="36">
        <f t="shared" si="49"/>
        <v>0</v>
      </c>
      <c r="U305" s="35"/>
      <c r="V305" s="35"/>
      <c r="W305" s="35"/>
      <c r="X305" s="35"/>
      <c r="Y305" s="36">
        <f t="shared" si="43"/>
        <v>0</v>
      </c>
      <c r="Z305" s="96">
        <f>'البيان النهائى '!Y307</f>
        <v>-28</v>
      </c>
      <c r="AA305" s="38">
        <f>'البيان النهائى '!Z307</f>
        <v>0</v>
      </c>
      <c r="AB305" s="37">
        <f>'البيان النهائى '!X307</f>
        <v>0</v>
      </c>
      <c r="AC305" s="38"/>
      <c r="AD305" s="39">
        <f t="shared" si="44"/>
        <v>0</v>
      </c>
      <c r="AE305" s="38"/>
      <c r="AF305" s="38"/>
      <c r="AG305" s="38">
        <f>'البيان النهائى '!AC307</f>
        <v>0</v>
      </c>
      <c r="AH305" s="38">
        <f>'البيان النهائى '!AB307*2.5</f>
        <v>0</v>
      </c>
      <c r="AI305" s="38"/>
      <c r="AJ305" s="38">
        <f>'البيان النهائى '!AF307</f>
        <v>0</v>
      </c>
      <c r="AK305" s="37">
        <f t="shared" si="45"/>
        <v>0</v>
      </c>
      <c r="AL305" s="40">
        <f t="shared" si="46"/>
        <v>0</v>
      </c>
      <c r="AM305" s="40">
        <f t="shared" si="47"/>
        <v>0</v>
      </c>
      <c r="AN305" s="79">
        <f t="shared" si="48"/>
        <v>0</v>
      </c>
      <c r="AO305" s="47"/>
      <c r="AP305" s="63">
        <f>'حضور وانصراف'!AT310*O305</f>
        <v>0</v>
      </c>
      <c r="AQ305" s="46">
        <f>'حضور وانصراف'!AY310</f>
        <v>0</v>
      </c>
    </row>
    <row r="306" spans="1:57" ht="24" thickBot="1" x14ac:dyDescent="0.25">
      <c r="B306" s="31">
        <f>'البيان النهائى '!A308</f>
        <v>296</v>
      </c>
      <c r="C306" s="31">
        <f>'البيان النهائى '!B308</f>
        <v>0</v>
      </c>
      <c r="D306" s="31">
        <f>'حضور وانصراف'!F311</f>
        <v>0</v>
      </c>
      <c r="E306" s="31" t="s">
        <v>86</v>
      </c>
      <c r="F306" s="31"/>
      <c r="G306" s="32"/>
      <c r="H306" s="31" t="str">
        <f>'حضور وانصراف'!G311</f>
        <v>عامل انتاج</v>
      </c>
      <c r="I306" s="33">
        <f>'حضور وانصراف'!AU311</f>
        <v>0</v>
      </c>
      <c r="J306" s="33"/>
      <c r="K306" s="33"/>
      <c r="L306" s="33"/>
      <c r="M306" s="33">
        <f>'حضور وانصراف'!AV311</f>
        <v>0</v>
      </c>
      <c r="N306" s="33">
        <f t="shared" si="40"/>
        <v>0</v>
      </c>
      <c r="O306" s="34">
        <f t="shared" si="41"/>
        <v>0</v>
      </c>
      <c r="P306" s="35">
        <f>'البيان النهائى '!E308</f>
        <v>0</v>
      </c>
      <c r="Q306" s="61">
        <f>'البيان النهائى '!R308</f>
        <v>0</v>
      </c>
      <c r="R306" s="36">
        <f>'البيان النهائى '!U308+'البيان النهائى '!AA308</f>
        <v>0</v>
      </c>
      <c r="S306" s="94">
        <f t="shared" si="42"/>
        <v>0</v>
      </c>
      <c r="T306" s="36">
        <f t="shared" si="49"/>
        <v>0</v>
      </c>
      <c r="U306" s="35"/>
      <c r="V306" s="35"/>
      <c r="W306" s="35"/>
      <c r="X306" s="35"/>
      <c r="Y306" s="36">
        <f t="shared" si="43"/>
        <v>0</v>
      </c>
      <c r="Z306" s="96">
        <f>'البيان النهائى '!Y308</f>
        <v>-28</v>
      </c>
      <c r="AA306" s="38">
        <f>'البيان النهائى '!Z308</f>
        <v>0</v>
      </c>
      <c r="AB306" s="37">
        <f>'البيان النهائى '!X308</f>
        <v>0</v>
      </c>
      <c r="AC306" s="38"/>
      <c r="AD306" s="39">
        <f t="shared" si="44"/>
        <v>0</v>
      </c>
      <c r="AE306" s="38"/>
      <c r="AF306" s="38"/>
      <c r="AG306" s="38">
        <f>'البيان النهائى '!AC308</f>
        <v>0</v>
      </c>
      <c r="AH306" s="38">
        <f>'البيان النهائى '!AB308*2.5</f>
        <v>0</v>
      </c>
      <c r="AI306" s="38"/>
      <c r="AJ306" s="38">
        <f>'البيان النهائى '!AF308</f>
        <v>0</v>
      </c>
      <c r="AK306" s="37">
        <f t="shared" si="45"/>
        <v>0</v>
      </c>
      <c r="AL306" s="40">
        <f t="shared" si="46"/>
        <v>0</v>
      </c>
      <c r="AM306" s="40">
        <f t="shared" si="47"/>
        <v>0</v>
      </c>
      <c r="AN306" s="79">
        <f t="shared" si="48"/>
        <v>0</v>
      </c>
      <c r="AO306" s="47"/>
      <c r="AP306" s="63">
        <f>'حضور وانصراف'!AT311*O306</f>
        <v>0</v>
      </c>
      <c r="AQ306" s="46">
        <f>'حضور وانصراف'!AY311</f>
        <v>0</v>
      </c>
    </row>
    <row r="307" spans="1:57" ht="24" thickBot="1" x14ac:dyDescent="0.25">
      <c r="B307" s="31">
        <f>'البيان النهائى '!A309</f>
        <v>297</v>
      </c>
      <c r="C307" s="31">
        <f>'البيان النهائى '!B309</f>
        <v>0</v>
      </c>
      <c r="D307" s="31">
        <f>'حضور وانصراف'!F312</f>
        <v>0</v>
      </c>
      <c r="E307" s="31" t="s">
        <v>86</v>
      </c>
      <c r="F307" s="31"/>
      <c r="G307" s="32"/>
      <c r="H307" s="31" t="str">
        <f>'حضور وانصراف'!G312</f>
        <v>عامل انتاج</v>
      </c>
      <c r="I307" s="33">
        <f>'حضور وانصراف'!AU312</f>
        <v>0</v>
      </c>
      <c r="J307" s="33"/>
      <c r="K307" s="33"/>
      <c r="L307" s="33"/>
      <c r="M307" s="33">
        <f>'حضور وانصراف'!AV312</f>
        <v>0</v>
      </c>
      <c r="N307" s="33">
        <f t="shared" si="40"/>
        <v>0</v>
      </c>
      <c r="O307" s="34">
        <f t="shared" si="41"/>
        <v>0</v>
      </c>
      <c r="P307" s="35">
        <f>'البيان النهائى '!E309</f>
        <v>0</v>
      </c>
      <c r="Q307" s="61">
        <f>'البيان النهائى '!R309</f>
        <v>0</v>
      </c>
      <c r="R307" s="36">
        <f>'البيان النهائى '!U309+'البيان النهائى '!AA309</f>
        <v>0</v>
      </c>
      <c r="S307" s="94">
        <f t="shared" si="42"/>
        <v>0</v>
      </c>
      <c r="T307" s="36">
        <f t="shared" si="49"/>
        <v>0</v>
      </c>
      <c r="U307" s="35"/>
      <c r="V307" s="35"/>
      <c r="W307" s="35"/>
      <c r="X307" s="35"/>
      <c r="Y307" s="36">
        <f t="shared" si="43"/>
        <v>0</v>
      </c>
      <c r="Z307" s="96">
        <f>'البيان النهائى '!Y309</f>
        <v>-28</v>
      </c>
      <c r="AA307" s="38">
        <f>'البيان النهائى '!Z309</f>
        <v>0</v>
      </c>
      <c r="AB307" s="37">
        <f>'البيان النهائى '!X309</f>
        <v>0</v>
      </c>
      <c r="AC307" s="38"/>
      <c r="AD307" s="39">
        <f t="shared" si="44"/>
        <v>0</v>
      </c>
      <c r="AE307" s="38"/>
      <c r="AF307" s="38"/>
      <c r="AG307" s="38">
        <f>'البيان النهائى '!AC309</f>
        <v>0</v>
      </c>
      <c r="AH307" s="38">
        <f>'البيان النهائى '!AB309*2.5</f>
        <v>0</v>
      </c>
      <c r="AI307" s="38"/>
      <c r="AJ307" s="38">
        <f>'البيان النهائى '!AF309</f>
        <v>0</v>
      </c>
      <c r="AK307" s="37">
        <f t="shared" si="45"/>
        <v>0</v>
      </c>
      <c r="AL307" s="40">
        <f t="shared" si="46"/>
        <v>0</v>
      </c>
      <c r="AM307" s="40">
        <f t="shared" si="47"/>
        <v>0</v>
      </c>
      <c r="AN307" s="79">
        <f t="shared" si="48"/>
        <v>0</v>
      </c>
      <c r="AO307" s="47"/>
      <c r="AP307" s="63">
        <f>'حضور وانصراف'!AT312*O307</f>
        <v>0</v>
      </c>
      <c r="AQ307" s="46">
        <f>'حضور وانصراف'!AY312</f>
        <v>0</v>
      </c>
    </row>
    <row r="308" spans="1:57" ht="24" thickBot="1" x14ac:dyDescent="0.25">
      <c r="B308" s="31">
        <f>'البيان النهائى '!A310</f>
        <v>298</v>
      </c>
      <c r="C308" s="31">
        <f>'البيان النهائى '!B310</f>
        <v>0</v>
      </c>
      <c r="D308" s="31">
        <f>'حضور وانصراف'!F313</f>
        <v>0</v>
      </c>
      <c r="E308" s="31" t="s">
        <v>86</v>
      </c>
      <c r="F308" s="31"/>
      <c r="G308" s="32"/>
      <c r="H308" s="31" t="str">
        <f>'حضور وانصراف'!G313</f>
        <v>عامل انتاج</v>
      </c>
      <c r="I308" s="33">
        <f>'حضور وانصراف'!AU313</f>
        <v>0</v>
      </c>
      <c r="J308" s="33"/>
      <c r="K308" s="33"/>
      <c r="L308" s="33"/>
      <c r="M308" s="33">
        <f>'حضور وانصراف'!AV313</f>
        <v>0</v>
      </c>
      <c r="N308" s="33">
        <f t="shared" si="40"/>
        <v>0</v>
      </c>
      <c r="O308" s="34">
        <f t="shared" si="41"/>
        <v>0</v>
      </c>
      <c r="P308" s="35">
        <f>'البيان النهائى '!E310</f>
        <v>0</v>
      </c>
      <c r="Q308" s="61">
        <f>'البيان النهائى '!R310</f>
        <v>0</v>
      </c>
      <c r="R308" s="36">
        <f>'البيان النهائى '!U310+'البيان النهائى '!AA310</f>
        <v>0</v>
      </c>
      <c r="S308" s="94">
        <f t="shared" si="42"/>
        <v>0</v>
      </c>
      <c r="T308" s="36">
        <f t="shared" si="49"/>
        <v>0</v>
      </c>
      <c r="U308" s="35"/>
      <c r="V308" s="35"/>
      <c r="W308" s="35"/>
      <c r="X308" s="35"/>
      <c r="Y308" s="36">
        <f t="shared" si="43"/>
        <v>0</v>
      </c>
      <c r="Z308" s="96">
        <f>'البيان النهائى '!Y310</f>
        <v>-28</v>
      </c>
      <c r="AA308" s="38">
        <f>'البيان النهائى '!Z310</f>
        <v>0</v>
      </c>
      <c r="AB308" s="37">
        <f>'البيان النهائى '!X310</f>
        <v>0</v>
      </c>
      <c r="AC308" s="38"/>
      <c r="AD308" s="39">
        <f t="shared" si="44"/>
        <v>0</v>
      </c>
      <c r="AE308" s="38"/>
      <c r="AF308" s="38"/>
      <c r="AG308" s="38">
        <f>'البيان النهائى '!AC310</f>
        <v>0</v>
      </c>
      <c r="AH308" s="38">
        <f>'البيان النهائى '!AB310*2.5</f>
        <v>0</v>
      </c>
      <c r="AI308" s="38"/>
      <c r="AJ308" s="38">
        <f>'البيان النهائى '!AF310</f>
        <v>0</v>
      </c>
      <c r="AK308" s="37">
        <f t="shared" si="45"/>
        <v>0</v>
      </c>
      <c r="AL308" s="40">
        <f t="shared" si="46"/>
        <v>0</v>
      </c>
      <c r="AM308" s="40">
        <f t="shared" si="47"/>
        <v>0</v>
      </c>
      <c r="AN308" s="79">
        <f t="shared" si="48"/>
        <v>0</v>
      </c>
      <c r="AO308" s="47"/>
      <c r="AP308" s="63">
        <f>'حضور وانصراف'!AT313*O308</f>
        <v>0</v>
      </c>
      <c r="AQ308" s="46">
        <f>'حضور وانصراف'!AY313</f>
        <v>0</v>
      </c>
    </row>
    <row r="309" spans="1:57" ht="24" thickBot="1" x14ac:dyDescent="0.25">
      <c r="B309" s="31">
        <f>'البيان النهائى '!A311</f>
        <v>299</v>
      </c>
      <c r="C309" s="31">
        <f>'البيان النهائى '!B311</f>
        <v>0</v>
      </c>
      <c r="D309" s="31">
        <f>'حضور وانصراف'!F314</f>
        <v>0</v>
      </c>
      <c r="E309" s="31" t="s">
        <v>86</v>
      </c>
      <c r="F309" s="31"/>
      <c r="G309" s="32"/>
      <c r="H309" s="31" t="str">
        <f>'حضور وانصراف'!G314</f>
        <v>عامل انتاج</v>
      </c>
      <c r="I309" s="33">
        <f>'حضور وانصراف'!AU314</f>
        <v>0</v>
      </c>
      <c r="J309" s="33"/>
      <c r="K309" s="33"/>
      <c r="L309" s="33"/>
      <c r="M309" s="33">
        <f>'حضور وانصراف'!AV314</f>
        <v>0</v>
      </c>
      <c r="N309" s="33">
        <f t="shared" si="40"/>
        <v>0</v>
      </c>
      <c r="O309" s="34">
        <f t="shared" si="41"/>
        <v>0</v>
      </c>
      <c r="P309" s="35">
        <f>'البيان النهائى '!E311</f>
        <v>0</v>
      </c>
      <c r="Q309" s="61">
        <f>'البيان النهائى '!R311</f>
        <v>0</v>
      </c>
      <c r="R309" s="36">
        <f>'البيان النهائى '!U311+'البيان النهائى '!AA311</f>
        <v>0</v>
      </c>
      <c r="S309" s="94">
        <f t="shared" si="42"/>
        <v>0</v>
      </c>
      <c r="T309" s="36">
        <f t="shared" si="49"/>
        <v>0</v>
      </c>
      <c r="U309" s="35"/>
      <c r="V309" s="35"/>
      <c r="W309" s="35"/>
      <c r="X309" s="35"/>
      <c r="Y309" s="36">
        <f t="shared" si="43"/>
        <v>0</v>
      </c>
      <c r="Z309" s="96">
        <f>'البيان النهائى '!Y311</f>
        <v>-28</v>
      </c>
      <c r="AA309" s="38">
        <f>'البيان النهائى '!Z311</f>
        <v>0</v>
      </c>
      <c r="AB309" s="37">
        <f>'البيان النهائى '!X311</f>
        <v>0</v>
      </c>
      <c r="AC309" s="38"/>
      <c r="AD309" s="39">
        <f t="shared" si="44"/>
        <v>0</v>
      </c>
      <c r="AE309" s="38"/>
      <c r="AF309" s="38"/>
      <c r="AG309" s="38">
        <f>'البيان النهائى '!AC311</f>
        <v>0</v>
      </c>
      <c r="AH309" s="38">
        <f>'البيان النهائى '!AB311*2.5</f>
        <v>0</v>
      </c>
      <c r="AI309" s="38"/>
      <c r="AJ309" s="38">
        <f>'البيان النهائى '!AF311</f>
        <v>0</v>
      </c>
      <c r="AK309" s="37">
        <f t="shared" si="45"/>
        <v>0</v>
      </c>
      <c r="AL309" s="40">
        <f t="shared" si="46"/>
        <v>0</v>
      </c>
      <c r="AM309" s="40">
        <f t="shared" si="47"/>
        <v>0</v>
      </c>
      <c r="AN309" s="79">
        <f t="shared" si="48"/>
        <v>0</v>
      </c>
      <c r="AO309" s="47"/>
      <c r="AP309" s="63">
        <f>'حضور وانصراف'!AT314*O309</f>
        <v>0</v>
      </c>
      <c r="AQ309" s="46">
        <f>'حضور وانصراف'!AY314</f>
        <v>0</v>
      </c>
    </row>
    <row r="310" spans="1:57" ht="24" thickBot="1" x14ac:dyDescent="0.25">
      <c r="B310" s="31">
        <f>'البيان النهائى '!A312</f>
        <v>300</v>
      </c>
      <c r="C310" s="31">
        <f>'البيان النهائى '!B312</f>
        <v>0</v>
      </c>
      <c r="D310" s="31">
        <f>'حضور وانصراف'!F315</f>
        <v>0</v>
      </c>
      <c r="E310" s="31" t="s">
        <v>86</v>
      </c>
      <c r="F310" s="31"/>
      <c r="G310" s="32"/>
      <c r="H310" s="31" t="str">
        <f>'حضور وانصراف'!G315</f>
        <v>عامل انتاج</v>
      </c>
      <c r="I310" s="33">
        <f>'حضور وانصراف'!AU315</f>
        <v>0</v>
      </c>
      <c r="J310" s="33"/>
      <c r="K310" s="33"/>
      <c r="L310" s="33"/>
      <c r="M310" s="33">
        <f>'حضور وانصراف'!AV315</f>
        <v>0</v>
      </c>
      <c r="N310" s="33">
        <f t="shared" si="40"/>
        <v>0</v>
      </c>
      <c r="O310" s="34">
        <f t="shared" si="41"/>
        <v>0</v>
      </c>
      <c r="P310" s="35">
        <f>'البيان النهائى '!E312</f>
        <v>0</v>
      </c>
      <c r="Q310" s="61">
        <f>'البيان النهائى '!R312</f>
        <v>0</v>
      </c>
      <c r="R310" s="36">
        <f>'البيان النهائى '!U312+'البيان النهائى '!AA312</f>
        <v>0</v>
      </c>
      <c r="S310" s="94">
        <f t="shared" si="42"/>
        <v>0</v>
      </c>
      <c r="T310" s="36">
        <f t="shared" si="49"/>
        <v>0</v>
      </c>
      <c r="U310" s="35"/>
      <c r="V310" s="35"/>
      <c r="W310" s="35"/>
      <c r="X310" s="35"/>
      <c r="Y310" s="36">
        <f t="shared" si="43"/>
        <v>0</v>
      </c>
      <c r="Z310" s="96">
        <f>'البيان النهائى '!Y312</f>
        <v>-28</v>
      </c>
      <c r="AA310" s="38">
        <f>'البيان النهائى '!Z312</f>
        <v>0</v>
      </c>
      <c r="AB310" s="37">
        <f>'البيان النهائى '!X312</f>
        <v>0</v>
      </c>
      <c r="AC310" s="38"/>
      <c r="AD310" s="39">
        <f t="shared" si="44"/>
        <v>0</v>
      </c>
      <c r="AE310" s="38"/>
      <c r="AF310" s="38"/>
      <c r="AG310" s="38">
        <f>'البيان النهائى '!AC312</f>
        <v>0</v>
      </c>
      <c r="AH310" s="38">
        <f>'البيان النهائى '!AB312*2.5</f>
        <v>0</v>
      </c>
      <c r="AI310" s="38"/>
      <c r="AJ310" s="38">
        <f>'البيان النهائى '!AF312</f>
        <v>0</v>
      </c>
      <c r="AK310" s="37">
        <f t="shared" si="45"/>
        <v>0</v>
      </c>
      <c r="AL310" s="40">
        <f t="shared" si="46"/>
        <v>0</v>
      </c>
      <c r="AM310" s="40">
        <f t="shared" si="47"/>
        <v>0</v>
      </c>
      <c r="AN310" s="79">
        <f t="shared" si="48"/>
        <v>0</v>
      </c>
      <c r="AO310" s="47"/>
      <c r="AP310" s="63">
        <f>'حضور وانصراف'!AT315*O310</f>
        <v>0</v>
      </c>
      <c r="AQ310" s="46">
        <f>'حضور وانصراف'!AY315</f>
        <v>0</v>
      </c>
    </row>
    <row r="311" spans="1:57" s="100" customFormat="1" ht="18.75" thickBot="1" x14ac:dyDescent="0.25">
      <c r="A311" s="104"/>
      <c r="B311" s="173" t="s">
        <v>314</v>
      </c>
      <c r="C311" s="174"/>
      <c r="D311" s="174"/>
      <c r="E311" s="174"/>
      <c r="F311" s="174"/>
      <c r="G311" s="174"/>
      <c r="H311" s="175"/>
      <c r="Q311" s="105"/>
      <c r="S311" s="106"/>
      <c r="Z311" s="107"/>
      <c r="AG311" s="100">
        <f>SUM(AG11:AG310)</f>
        <v>0</v>
      </c>
      <c r="AN311" s="108">
        <f>SUM(AN11:AN310)</f>
        <v>89325.944999999978</v>
      </c>
      <c r="AR311" s="104"/>
      <c r="AS311" s="104"/>
      <c r="AT311" s="104"/>
      <c r="AU311" s="104"/>
      <c r="AV311" s="104"/>
      <c r="AW311" s="104"/>
      <c r="AX311" s="104"/>
      <c r="AY311" s="104"/>
      <c r="AZ311" s="104"/>
      <c r="BA311" s="104"/>
      <c r="BB311" s="104"/>
      <c r="BC311" s="104"/>
      <c r="BD311" s="104"/>
      <c r="BE311" s="104"/>
    </row>
  </sheetData>
  <sheetProtection formatCells="0" formatColumns="0" formatRows="0" insertColumns="0" insertRows="0" insertHyperlinks="0" deleteColumns="0" deleteRows="0" sort="0" autoFilter="0" pivotTables="0"/>
  <autoFilter ref="B9:AN30"/>
  <mergeCells count="59">
    <mergeCell ref="T9:T10"/>
    <mergeCell ref="U9:U10"/>
    <mergeCell ref="AQ7:AQ10"/>
    <mergeCell ref="AO7:AO10"/>
    <mergeCell ref="AN7:AN10"/>
    <mergeCell ref="AH9:AH10"/>
    <mergeCell ref="AJ9:AJ10"/>
    <mergeCell ref="AM7:AM8"/>
    <mergeCell ref="AM9:AM10"/>
    <mergeCell ref="AI9:AI10"/>
    <mergeCell ref="AF9:AF10"/>
    <mergeCell ref="W9:W10"/>
    <mergeCell ref="AA9:AA10"/>
    <mergeCell ref="AB9:AB10"/>
    <mergeCell ref="S9:S10"/>
    <mergeCell ref="A1:F1"/>
    <mergeCell ref="A2:F2"/>
    <mergeCell ref="A3:F3"/>
    <mergeCell ref="O9:O10"/>
    <mergeCell ref="N9:N10"/>
    <mergeCell ref="P9:P10"/>
    <mergeCell ref="I9:I10"/>
    <mergeCell ref="F9:F10"/>
    <mergeCell ref="B9:B10"/>
    <mergeCell ref="C9:C10"/>
    <mergeCell ref="D9:D10"/>
    <mergeCell ref="E9:E10"/>
    <mergeCell ref="AL7:AL8"/>
    <mergeCell ref="F4:T5"/>
    <mergeCell ref="Z7:AK7"/>
    <mergeCell ref="AG8:AK8"/>
    <mergeCell ref="P8:V8"/>
    <mergeCell ref="W8:Y8"/>
    <mergeCell ref="B7:H8"/>
    <mergeCell ref="I7:M8"/>
    <mergeCell ref="N7:O8"/>
    <mergeCell ref="AL9:AL10"/>
    <mergeCell ref="V9:V10"/>
    <mergeCell ref="AK9:AK10"/>
    <mergeCell ref="AD9:AD10"/>
    <mergeCell ref="AE9:AE10"/>
    <mergeCell ref="Y9:Y10"/>
    <mergeCell ref="AG9:AG10"/>
    <mergeCell ref="X9:X10"/>
    <mergeCell ref="AC9:AC10"/>
    <mergeCell ref="Z9:Z10"/>
    <mergeCell ref="B311:H311"/>
    <mergeCell ref="AP7:AP10"/>
    <mergeCell ref="H9:H10"/>
    <mergeCell ref="AE8:AF8"/>
    <mergeCell ref="K9:K10"/>
    <mergeCell ref="L9:L10"/>
    <mergeCell ref="M9:M10"/>
    <mergeCell ref="Z8:AD8"/>
    <mergeCell ref="J9:J10"/>
    <mergeCell ref="R9:R10"/>
    <mergeCell ref="G9:G10"/>
    <mergeCell ref="P7:Y7"/>
    <mergeCell ref="Q9:Q10"/>
  </mergeCells>
  <phoneticPr fontId="1" type="noConversion"/>
  <pageMargins left="0" right="0" top="0" bottom="0" header="0" footer="0"/>
  <pageSetup paperSize="9" scale="6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313"/>
  <sheetViews>
    <sheetView rightToLeft="1" topLeftCell="A4" workbookViewId="0">
      <pane xSplit="4" ySplit="9" topLeftCell="E308" activePane="bottomRight" state="frozen"/>
      <selection activeCell="D471" sqref="D471"/>
      <selection pane="topRight" activeCell="D471" sqref="D471"/>
      <selection pane="bottomLeft" activeCell="D471" sqref="D471"/>
      <selection pane="bottomRight" activeCell="F314" sqref="A314:XFD1048576"/>
    </sheetView>
  </sheetViews>
  <sheetFormatPr defaultColWidth="9.140625" defaultRowHeight="12.75" x14ac:dyDescent="0.2"/>
  <cols>
    <col min="1" max="1" width="5.140625" style="29" bestFit="1" customWidth="1"/>
    <col min="2" max="2" width="16.28515625" style="29" hidden="1" customWidth="1"/>
    <col min="3" max="3" width="39.28515625" style="29" bestFit="1" customWidth="1"/>
    <col min="4" max="4" width="20.7109375" style="29" hidden="1" customWidth="1"/>
    <col min="5" max="5" width="15.28515625" style="29" bestFit="1" customWidth="1"/>
    <col min="6" max="7" width="14.7109375" style="29" bestFit="1" customWidth="1"/>
    <col min="8" max="8" width="14.42578125" style="29" bestFit="1" customWidth="1"/>
    <col min="9" max="9" width="10.7109375" style="29" customWidth="1"/>
    <col min="10" max="10" width="9.140625" style="44"/>
    <col min="11" max="11" width="10.85546875" style="44" bestFit="1" customWidth="1"/>
    <col min="12" max="16384" width="9.140625" style="44"/>
  </cols>
  <sheetData>
    <row r="1" spans="1:9" ht="27" hidden="1" customHeight="1" thickBot="1" x14ac:dyDescent="0.25">
      <c r="A1" s="45" t="s">
        <v>67</v>
      </c>
      <c r="B1" s="45"/>
      <c r="C1" s="45"/>
      <c r="D1" s="45"/>
      <c r="E1" s="45"/>
      <c r="F1" s="45"/>
      <c r="G1" s="45"/>
      <c r="H1" s="45"/>
      <c r="I1" s="45"/>
    </row>
    <row r="2" spans="1:9" ht="24" hidden="1" customHeight="1" thickBot="1" x14ac:dyDescent="0.25">
      <c r="A2" s="45"/>
      <c r="B2" s="45"/>
      <c r="C2" s="45"/>
      <c r="D2" s="45"/>
      <c r="E2" s="45"/>
      <c r="F2" s="45"/>
      <c r="G2" s="45"/>
      <c r="H2" s="45"/>
      <c r="I2" s="45"/>
    </row>
    <row r="3" spans="1:9" ht="27" hidden="1" customHeight="1" thickBot="1" x14ac:dyDescent="0.25">
      <c r="A3" s="45"/>
      <c r="B3" s="45"/>
      <c r="C3" s="45"/>
      <c r="D3" s="45"/>
      <c r="E3" s="45"/>
      <c r="F3" s="45"/>
      <c r="G3" s="45"/>
      <c r="H3" s="45"/>
      <c r="I3" s="45"/>
    </row>
    <row r="4" spans="1:9" ht="12.75" customHeight="1" x14ac:dyDescent="0.2">
      <c r="A4" s="219" t="s">
        <v>67</v>
      </c>
      <c r="B4" s="219"/>
      <c r="C4" s="219"/>
      <c r="D4" s="219"/>
      <c r="E4" s="219"/>
      <c r="F4" s="219"/>
      <c r="G4" s="219"/>
      <c r="H4" s="219"/>
      <c r="I4" s="219"/>
    </row>
    <row r="5" spans="1:9" ht="12.75" customHeight="1" x14ac:dyDescent="0.2">
      <c r="A5" s="219"/>
      <c r="B5" s="219"/>
      <c r="C5" s="219"/>
      <c r="D5" s="219"/>
      <c r="E5" s="219"/>
      <c r="F5" s="219"/>
      <c r="G5" s="219"/>
      <c r="H5" s="219"/>
      <c r="I5" s="219"/>
    </row>
    <row r="6" spans="1:9" ht="13.5" customHeight="1" x14ac:dyDescent="0.2">
      <c r="A6" s="219"/>
      <c r="B6" s="219"/>
      <c r="C6" s="219"/>
      <c r="D6" s="219"/>
      <c r="E6" s="219"/>
      <c r="F6" s="219"/>
      <c r="G6" s="219"/>
      <c r="H6" s="219"/>
      <c r="I6" s="219"/>
    </row>
    <row r="8" spans="1:9" ht="13.5" thickBot="1" x14ac:dyDescent="0.25"/>
    <row r="9" spans="1:9" ht="13.5" customHeight="1" thickBot="1" x14ac:dyDescent="0.25">
      <c r="A9" s="151" t="s">
        <v>0</v>
      </c>
      <c r="B9" s="152" t="s">
        <v>1</v>
      </c>
      <c r="C9" s="151" t="s">
        <v>75</v>
      </c>
      <c r="D9" s="151" t="s">
        <v>76</v>
      </c>
      <c r="E9" s="151" t="s">
        <v>122</v>
      </c>
      <c r="F9" s="151" t="s">
        <v>119</v>
      </c>
      <c r="G9" s="151" t="s">
        <v>120</v>
      </c>
      <c r="H9" s="151" t="s">
        <v>121</v>
      </c>
      <c r="I9" s="169" t="s">
        <v>124</v>
      </c>
    </row>
    <row r="10" spans="1:9" ht="13.5" customHeight="1" thickBot="1" x14ac:dyDescent="0.25">
      <c r="A10" s="151"/>
      <c r="B10" s="152"/>
      <c r="C10" s="151"/>
      <c r="D10" s="151"/>
      <c r="E10" s="151"/>
      <c r="F10" s="151"/>
      <c r="G10" s="151"/>
      <c r="H10" s="151"/>
      <c r="I10" s="220"/>
    </row>
    <row r="11" spans="1:9" ht="13.5" customHeight="1" thickBot="1" x14ac:dyDescent="0.25">
      <c r="A11" s="151"/>
      <c r="B11" s="152"/>
      <c r="C11" s="151"/>
      <c r="D11" s="151"/>
      <c r="E11" s="151"/>
      <c r="F11" s="151"/>
      <c r="G11" s="151"/>
      <c r="H11" s="151"/>
      <c r="I11" s="220"/>
    </row>
    <row r="12" spans="1:9" ht="13.5" customHeight="1" thickBot="1" x14ac:dyDescent="0.25">
      <c r="A12" s="151"/>
      <c r="B12" s="152"/>
      <c r="C12" s="151"/>
      <c r="D12" s="151"/>
      <c r="E12" s="151"/>
      <c r="F12" s="151"/>
      <c r="G12" s="151"/>
      <c r="H12" s="151"/>
      <c r="I12" s="170"/>
    </row>
    <row r="13" spans="1:9" ht="16.5" thickBot="1" x14ac:dyDescent="0.25">
      <c r="A13" s="24">
        <f>'حضور وانصراف'!D16</f>
        <v>1</v>
      </c>
      <c r="B13" s="24">
        <f>'حضور وانصراف'!E16</f>
        <v>185</v>
      </c>
      <c r="C13" s="24" t="str">
        <f>'البيان النهائى '!C13</f>
        <v>ابراهيم عبدالمنعم ابراهيم سيد مصطفى</v>
      </c>
      <c r="D13" s="24" t="str">
        <f>'حضور وانصراف'!G16</f>
        <v>عامل انتاج</v>
      </c>
      <c r="E13" s="24">
        <f>F13+G13+H13</f>
        <v>0</v>
      </c>
      <c r="F13" s="24"/>
      <c r="G13" s="24"/>
      <c r="H13" s="24"/>
      <c r="I13" s="24">
        <f>'كشف المرتبات'!AN11</f>
        <v>732</v>
      </c>
    </row>
    <row r="14" spans="1:9" ht="16.5" thickBot="1" x14ac:dyDescent="0.25">
      <c r="A14" s="24">
        <f>'حضور وانصراف'!D17</f>
        <v>2</v>
      </c>
      <c r="B14" s="24">
        <f>'حضور وانصراف'!E17</f>
        <v>186</v>
      </c>
      <c r="C14" s="24" t="str">
        <f>'البيان النهائى '!C14</f>
        <v>عطيه محمد عطيه كشك</v>
      </c>
      <c r="D14" s="24" t="str">
        <f>'حضور وانصراف'!G17</f>
        <v>عامل انتاج</v>
      </c>
      <c r="E14" s="24">
        <f t="shared" ref="E14:E77" si="0">F14+G14+H14</f>
        <v>0</v>
      </c>
      <c r="F14" s="24"/>
      <c r="G14" s="24"/>
      <c r="H14" s="24"/>
      <c r="I14" s="24">
        <f>'كشف المرتبات'!AN12</f>
        <v>622.22222222222229</v>
      </c>
    </row>
    <row r="15" spans="1:9" ht="16.5" thickBot="1" x14ac:dyDescent="0.25">
      <c r="A15" s="24">
        <f>'حضور وانصراف'!D18</f>
        <v>3</v>
      </c>
      <c r="B15" s="24">
        <f>'حضور وانصراف'!E18</f>
        <v>181</v>
      </c>
      <c r="C15" s="24" t="str">
        <f>'البيان النهائى '!C15</f>
        <v>ابراهيم عبدالفتاح يوسف رحيم</v>
      </c>
      <c r="D15" s="24" t="str">
        <f>'حضور وانصراف'!G18</f>
        <v>مساعد مشرف وردية</v>
      </c>
      <c r="E15" s="24">
        <f t="shared" si="0"/>
        <v>0</v>
      </c>
      <c r="F15" s="24"/>
      <c r="G15" s="24"/>
      <c r="H15" s="24"/>
      <c r="I15" s="24">
        <f>'كشف المرتبات'!AN13</f>
        <v>770</v>
      </c>
    </row>
    <row r="16" spans="1:9" ht="16.5" thickBot="1" x14ac:dyDescent="0.25">
      <c r="A16" s="24">
        <f>'حضور وانصراف'!D19</f>
        <v>4</v>
      </c>
      <c r="B16" s="24">
        <f>'حضور وانصراف'!E19</f>
        <v>187</v>
      </c>
      <c r="C16" s="24" t="str">
        <f>'البيان النهائى '!C16</f>
        <v>محمد عبدالرازق محمد عبدالرازق</v>
      </c>
      <c r="D16" s="24" t="str">
        <f>'حضور وانصراف'!G19</f>
        <v>عجان</v>
      </c>
      <c r="E16" s="24">
        <f t="shared" si="0"/>
        <v>0</v>
      </c>
      <c r="F16" s="24"/>
      <c r="G16" s="24"/>
      <c r="H16" s="24"/>
      <c r="I16" s="24">
        <f>'كشف المرتبات'!AN14</f>
        <v>992.22222222222217</v>
      </c>
    </row>
    <row r="17" spans="1:9" ht="16.5" thickBot="1" x14ac:dyDescent="0.25">
      <c r="A17" s="24">
        <f>'حضور وانصراف'!D20</f>
        <v>5</v>
      </c>
      <c r="B17" s="24">
        <f>'حضور وانصراف'!E20</f>
        <v>182</v>
      </c>
      <c r="C17" s="24" t="str">
        <f>'البيان النهائى '!C17</f>
        <v>سلامه ابراهيم عبدالحميد سلامه</v>
      </c>
      <c r="D17" s="24" t="str">
        <f>'حضور وانصراف'!G20</f>
        <v>مساعد مشرف وردية</v>
      </c>
      <c r="E17" s="24">
        <f t="shared" si="0"/>
        <v>0</v>
      </c>
      <c r="F17" s="24"/>
      <c r="G17" s="24"/>
      <c r="H17" s="24"/>
      <c r="I17" s="24">
        <f>'كشف المرتبات'!AN15</f>
        <v>878.47222222222229</v>
      </c>
    </row>
    <row r="18" spans="1:9" ht="16.5" thickBot="1" x14ac:dyDescent="0.25">
      <c r="A18" s="24">
        <f>'حضور وانصراف'!D21</f>
        <v>6</v>
      </c>
      <c r="B18" s="24">
        <f>'حضور وانصراف'!E21</f>
        <v>180</v>
      </c>
      <c r="C18" s="24" t="str">
        <f>'البيان النهائى '!C18</f>
        <v>صبحى سامى عبداللطيف سيد احمد حتيته</v>
      </c>
      <c r="D18" s="24" t="str">
        <f>'حضور وانصراف'!G21</f>
        <v>مدير الوردية الصباحية</v>
      </c>
      <c r="E18" s="24">
        <f t="shared" si="0"/>
        <v>0</v>
      </c>
      <c r="F18" s="24"/>
      <c r="G18" s="24"/>
      <c r="H18" s="24"/>
      <c r="I18" s="24">
        <f>'كشف المرتبات'!AN16</f>
        <v>1387.8472222222224</v>
      </c>
    </row>
    <row r="19" spans="1:9" ht="16.5" thickBot="1" x14ac:dyDescent="0.25">
      <c r="A19" s="24">
        <f>'حضور وانصراف'!D22</f>
        <v>7</v>
      </c>
      <c r="B19" s="24">
        <f>'حضور وانصراف'!E22</f>
        <v>184</v>
      </c>
      <c r="C19" s="24" t="str">
        <f>'البيان النهائى '!C19</f>
        <v>وليد ابراهيم محمد مدبولى عبيد</v>
      </c>
      <c r="D19" s="24" t="str">
        <f>'حضور وانصراف'!G22</f>
        <v>عامل انتاج</v>
      </c>
      <c r="E19" s="24">
        <f t="shared" si="0"/>
        <v>0</v>
      </c>
      <c r="F19" s="24"/>
      <c r="G19" s="24"/>
      <c r="H19" s="24"/>
      <c r="I19" s="24">
        <f>'كشف المرتبات'!AN17</f>
        <v>861.1111111111112</v>
      </c>
    </row>
    <row r="20" spans="1:9" ht="16.5" thickBot="1" x14ac:dyDescent="0.25">
      <c r="A20" s="24">
        <f>'حضور وانصراف'!D23</f>
        <v>8</v>
      </c>
      <c r="B20" s="24">
        <f>'حضور وانصراف'!E23</f>
        <v>189</v>
      </c>
      <c r="C20" s="24" t="str">
        <f>'البيان النهائى '!C20</f>
        <v>اشرف شعبان حسن سيد احمد</v>
      </c>
      <c r="D20" s="24" t="str">
        <f>'حضور وانصراف'!G23</f>
        <v>عجان</v>
      </c>
      <c r="E20" s="24">
        <f t="shared" si="0"/>
        <v>0</v>
      </c>
      <c r="F20" s="24"/>
      <c r="G20" s="24"/>
      <c r="H20" s="24"/>
      <c r="I20" s="24">
        <f>'كشف المرتبات'!AN18</f>
        <v>684.44444444444434</v>
      </c>
    </row>
    <row r="21" spans="1:9" ht="16.5" thickBot="1" x14ac:dyDescent="0.25">
      <c r="A21" s="24">
        <f>'حضور وانصراف'!D24</f>
        <v>9</v>
      </c>
      <c r="B21" s="24">
        <f>'حضور وانصراف'!E24</f>
        <v>190</v>
      </c>
      <c r="C21" s="24" t="str">
        <f>'البيان النهائى '!C21</f>
        <v>على حسن احمد عزب</v>
      </c>
      <c r="D21" s="24" t="str">
        <f>'حضور وانصراف'!G24</f>
        <v>عامل انتاج</v>
      </c>
      <c r="E21" s="24">
        <f t="shared" si="0"/>
        <v>0</v>
      </c>
      <c r="F21" s="24"/>
      <c r="G21" s="24"/>
      <c r="H21" s="24"/>
      <c r="I21" s="24">
        <f>'كشف المرتبات'!AN19</f>
        <v>641.66666666666663</v>
      </c>
    </row>
    <row r="22" spans="1:9" ht="16.5" thickBot="1" x14ac:dyDescent="0.25">
      <c r="A22" s="24">
        <f>'حضور وانصراف'!D25</f>
        <v>10</v>
      </c>
      <c r="B22" s="24">
        <f>'حضور وانصراف'!E25</f>
        <v>191</v>
      </c>
      <c r="C22" s="24" t="str">
        <f>'البيان النهائى '!C22</f>
        <v>احمد محمد مامون محمد رحيم</v>
      </c>
      <c r="D22" s="24" t="str">
        <f>'حضور وانصراف'!G25</f>
        <v>عامل انتاج</v>
      </c>
      <c r="E22" s="24">
        <f t="shared" si="0"/>
        <v>0</v>
      </c>
      <c r="F22" s="24"/>
      <c r="G22" s="24"/>
      <c r="H22" s="24"/>
      <c r="I22" s="24">
        <f>'كشف المرتبات'!AN20</f>
        <v>311.11111111111114</v>
      </c>
    </row>
    <row r="23" spans="1:9" ht="16.5" thickBot="1" x14ac:dyDescent="0.25">
      <c r="A23" s="24">
        <f>'حضور وانصراف'!D26</f>
        <v>11</v>
      </c>
      <c r="B23" s="24">
        <f>'حضور وانصراف'!E26</f>
        <v>237</v>
      </c>
      <c r="C23" s="24" t="str">
        <f>'البيان النهائى '!C23</f>
        <v>امين سعيد امين على محمد عبده</v>
      </c>
      <c r="D23" s="24" t="str">
        <f>'حضور وانصراف'!G26</f>
        <v>عامل انتاج</v>
      </c>
      <c r="E23" s="24">
        <f t="shared" si="0"/>
        <v>0</v>
      </c>
      <c r="F23" s="24"/>
      <c r="G23" s="24"/>
      <c r="H23" s="24"/>
      <c r="I23" s="24">
        <f>'كشف المرتبات'!AN21</f>
        <v>680.625</v>
      </c>
    </row>
    <row r="24" spans="1:9" ht="16.5" thickBot="1" x14ac:dyDescent="0.25">
      <c r="A24" s="24">
        <f>'حضور وانصراف'!D27</f>
        <v>12</v>
      </c>
      <c r="B24" s="24">
        <f>'حضور وانصراف'!E27</f>
        <v>585</v>
      </c>
      <c r="C24" s="24" t="str">
        <f>'البيان النهائى '!C24</f>
        <v>بدر عبدالمقصود عتابى عبدالمقصود</v>
      </c>
      <c r="D24" s="24" t="str">
        <f>'حضور وانصراف'!G27</f>
        <v>عامل انتاج</v>
      </c>
      <c r="E24" s="24">
        <f t="shared" si="0"/>
        <v>0</v>
      </c>
      <c r="F24" s="24"/>
      <c r="G24" s="24"/>
      <c r="H24" s="24"/>
      <c r="I24" s="24">
        <f>'كشف المرتبات'!AN22</f>
        <v>451.11111111111114</v>
      </c>
    </row>
    <row r="25" spans="1:9" ht="16.5" thickBot="1" x14ac:dyDescent="0.25">
      <c r="A25" s="24">
        <f>'حضور وانصراف'!D28</f>
        <v>13</v>
      </c>
      <c r="B25" s="24">
        <f>'حضور وانصراف'!E28</f>
        <v>194</v>
      </c>
      <c r="C25" s="24" t="str">
        <f>'البيان النهائى '!C25</f>
        <v>محمد فوزى حمزه محمود عبدالسلام</v>
      </c>
      <c r="D25" s="24" t="str">
        <f>'حضور وانصراف'!G28</f>
        <v>عجان</v>
      </c>
      <c r="E25" s="24">
        <f t="shared" si="0"/>
        <v>0</v>
      </c>
      <c r="F25" s="24"/>
      <c r="G25" s="24"/>
      <c r="H25" s="24"/>
      <c r="I25" s="24">
        <f>'كشف المرتبات'!AN23</f>
        <v>66.111111111111114</v>
      </c>
    </row>
    <row r="26" spans="1:9" ht="16.5" thickBot="1" x14ac:dyDescent="0.25">
      <c r="A26" s="24">
        <f>'حضور وانصراف'!D29</f>
        <v>14</v>
      </c>
      <c r="B26" s="24">
        <f>'حضور وانصراف'!E29</f>
        <v>197</v>
      </c>
      <c r="C26" s="24" t="str">
        <f>'البيان النهائى '!C26</f>
        <v>محمود رضا حلمى على حبيب</v>
      </c>
      <c r="D26" s="24" t="str">
        <f>'حضور وانصراف'!G29</f>
        <v>عامل انتاج</v>
      </c>
      <c r="E26" s="24">
        <f t="shared" si="0"/>
        <v>0</v>
      </c>
      <c r="F26" s="24"/>
      <c r="G26" s="24"/>
      <c r="H26" s="24"/>
      <c r="I26" s="24">
        <f>'كشف المرتبات'!AN24</f>
        <v>490</v>
      </c>
    </row>
    <row r="27" spans="1:9" ht="16.5" thickBot="1" x14ac:dyDescent="0.25">
      <c r="A27" s="24">
        <f>'حضور وانصراف'!D30</f>
        <v>15</v>
      </c>
      <c r="B27" s="24" t="str">
        <f>'حضور وانصراف'!E30</f>
        <v>الراتب متوقف</v>
      </c>
      <c r="C27" s="24" t="str">
        <f>'البيان النهائى '!C27</f>
        <v>محمد يوسف محمد محمد</v>
      </c>
      <c r="D27" s="24" t="str">
        <f>'حضور وانصراف'!G30</f>
        <v>عامل انتاج</v>
      </c>
      <c r="E27" s="24">
        <f t="shared" si="0"/>
        <v>0</v>
      </c>
      <c r="F27" s="24"/>
      <c r="G27" s="24"/>
      <c r="H27" s="24"/>
      <c r="I27" s="24">
        <f>'كشف المرتبات'!AN25</f>
        <v>408.33333333333331</v>
      </c>
    </row>
    <row r="28" spans="1:9" ht="16.5" thickBot="1" x14ac:dyDescent="0.25">
      <c r="A28" s="24">
        <f>'حضور وانصراف'!D31</f>
        <v>16</v>
      </c>
      <c r="B28" s="24">
        <f>'حضور وانصراف'!E31</f>
        <v>199</v>
      </c>
      <c r="C28" s="24" t="str">
        <f>'البيان النهائى '!C28</f>
        <v>محمود مجدى حسين السيد خليفة</v>
      </c>
      <c r="D28" s="24" t="str">
        <f>'حضور وانصراف'!G31</f>
        <v>عامل انتاج</v>
      </c>
      <c r="E28" s="24">
        <f t="shared" si="0"/>
        <v>0</v>
      </c>
      <c r="F28" s="24"/>
      <c r="G28" s="24"/>
      <c r="H28" s="24"/>
      <c r="I28" s="24">
        <f>'كشف المرتبات'!AN26</f>
        <v>58.333333333333329</v>
      </c>
    </row>
    <row r="29" spans="1:9" ht="16.5" thickBot="1" x14ac:dyDescent="0.25">
      <c r="A29" s="24">
        <f>'حضور وانصراف'!D32</f>
        <v>17</v>
      </c>
      <c r="B29" s="24" t="str">
        <f>'حضور وانصراف'!E32</f>
        <v>الراتب متوقف</v>
      </c>
      <c r="C29" s="24" t="str">
        <f>'البيان النهائى '!C29</f>
        <v>احمد محمد عبدالهادى محمد</v>
      </c>
      <c r="D29" s="24" t="str">
        <f>'حضور وانصراف'!G32</f>
        <v>عامل انتاج</v>
      </c>
      <c r="E29" s="24">
        <f t="shared" si="0"/>
        <v>0</v>
      </c>
      <c r="F29" s="24"/>
      <c r="G29" s="24"/>
      <c r="H29" s="24"/>
      <c r="I29" s="24">
        <f>'كشف المرتبات'!AN27</f>
        <v>309.16666666666669</v>
      </c>
    </row>
    <row r="30" spans="1:9" ht="16.5" thickBot="1" x14ac:dyDescent="0.25">
      <c r="A30" s="24">
        <f>'حضور وانصراف'!D33</f>
        <v>18</v>
      </c>
      <c r="B30" s="24">
        <f>'حضور وانصراف'!E33</f>
        <v>203</v>
      </c>
      <c r="C30" s="24" t="str">
        <f>'البيان النهائى '!C30</f>
        <v>محمود احمد على عبده</v>
      </c>
      <c r="D30" s="24" t="str">
        <f>'حضور وانصراف'!G33</f>
        <v>عامل انتاج</v>
      </c>
      <c r="E30" s="24">
        <f t="shared" si="0"/>
        <v>0</v>
      </c>
      <c r="F30" s="24"/>
      <c r="G30" s="24"/>
      <c r="H30" s="24"/>
      <c r="I30" s="24">
        <f>'كشف المرتبات'!AN28</f>
        <v>462.77777777777771</v>
      </c>
    </row>
    <row r="31" spans="1:9" ht="16.5" thickBot="1" x14ac:dyDescent="0.25">
      <c r="A31" s="24">
        <f>'حضور وانصراف'!D34</f>
        <v>19</v>
      </c>
      <c r="B31" s="24">
        <f>'حضور وانصراف'!E34</f>
        <v>208</v>
      </c>
      <c r="C31" s="24" t="str">
        <f>'البيان النهائى '!C31</f>
        <v>احمد محمود ابراهيم محمود عبدالحفيظ</v>
      </c>
      <c r="D31" s="24" t="str">
        <f>'حضور وانصراف'!G34</f>
        <v>عامل انتاج</v>
      </c>
      <c r="E31" s="24">
        <f t="shared" si="0"/>
        <v>0</v>
      </c>
      <c r="F31" s="24"/>
      <c r="G31" s="24"/>
      <c r="H31" s="24"/>
      <c r="I31" s="24">
        <f>'كشف المرتبات'!AN29</f>
        <v>363.61111111111109</v>
      </c>
    </row>
    <row r="32" spans="1:9" ht="16.5" thickBot="1" x14ac:dyDescent="0.25">
      <c r="A32" s="24">
        <f>'حضور وانصراف'!D35</f>
        <v>20</v>
      </c>
      <c r="B32" s="24">
        <f>'حضور وانصراف'!E35</f>
        <v>210</v>
      </c>
      <c r="C32" s="24" t="str">
        <f>'البيان النهائى '!C32</f>
        <v>شعبان حسن محمد حسين</v>
      </c>
      <c r="D32" s="24" t="str">
        <f>'حضور وانصراف'!G35</f>
        <v>عجان</v>
      </c>
      <c r="E32" s="24">
        <f t="shared" si="0"/>
        <v>0</v>
      </c>
      <c r="F32" s="24"/>
      <c r="G32" s="24"/>
      <c r="H32" s="24"/>
      <c r="I32" s="24">
        <f>'كشف المرتبات'!AN30</f>
        <v>381.11111111111109</v>
      </c>
    </row>
    <row r="33" spans="1:9" ht="16.5" thickBot="1" x14ac:dyDescent="0.25">
      <c r="A33" s="24">
        <f>'حضور وانصراف'!D36</f>
        <v>21</v>
      </c>
      <c r="B33" s="24">
        <f>'حضور وانصراف'!E36</f>
        <v>231</v>
      </c>
      <c r="C33" s="24" t="str">
        <f>'البيان النهائى '!C33</f>
        <v>طه حسين احمد محمد خاطر</v>
      </c>
      <c r="D33" s="24" t="str">
        <f>'حضور وانصراف'!G36</f>
        <v>عامل انتاج</v>
      </c>
      <c r="E33" s="24">
        <f t="shared" si="0"/>
        <v>0</v>
      </c>
      <c r="F33" s="24"/>
      <c r="G33" s="24"/>
      <c r="H33" s="24"/>
      <c r="I33" s="24">
        <f>'كشف المرتبات'!AN31</f>
        <v>490</v>
      </c>
    </row>
    <row r="34" spans="1:9" ht="16.5" thickBot="1" x14ac:dyDescent="0.25">
      <c r="A34" s="24">
        <f>'حضور وانصراف'!D37</f>
        <v>22</v>
      </c>
      <c r="B34" s="24">
        <f>'حضور وانصراف'!E37</f>
        <v>587</v>
      </c>
      <c r="C34" s="24" t="str">
        <f>'البيان النهائى '!C34</f>
        <v>احمد اشرف احمد محمد قبارى</v>
      </c>
      <c r="D34" s="24" t="str">
        <f>'حضور وانصراف'!G37</f>
        <v>عامل انتاج</v>
      </c>
      <c r="E34" s="24">
        <f t="shared" si="0"/>
        <v>0</v>
      </c>
      <c r="F34" s="24"/>
      <c r="G34" s="24"/>
      <c r="H34" s="24"/>
      <c r="I34" s="24">
        <f>'كشف المرتبات'!AN32</f>
        <v>505.27777777777771</v>
      </c>
    </row>
    <row r="35" spans="1:9" ht="16.5" thickBot="1" x14ac:dyDescent="0.25">
      <c r="A35" s="24">
        <f>'حضور وانصراف'!D38</f>
        <v>23</v>
      </c>
      <c r="B35" s="24">
        <f>'حضور وانصراف'!E38</f>
        <v>224</v>
      </c>
      <c r="C35" s="24" t="str">
        <f>'البيان النهائى '!C35</f>
        <v>عبدالمنعم محمد عبدالمنعم عبدالمنعم عمرو</v>
      </c>
      <c r="D35" s="24" t="str">
        <f>'حضور وانصراف'!G38</f>
        <v>عامل انتاج</v>
      </c>
      <c r="E35" s="24">
        <f t="shared" si="0"/>
        <v>0</v>
      </c>
      <c r="F35" s="24"/>
      <c r="G35" s="24"/>
      <c r="H35" s="24"/>
      <c r="I35" s="24">
        <f>'كشف المرتبات'!AN33</f>
        <v>435.55555555555554</v>
      </c>
    </row>
    <row r="36" spans="1:9" ht="16.5" thickBot="1" x14ac:dyDescent="0.25">
      <c r="A36" s="24">
        <f>'حضور وانصراف'!D39</f>
        <v>24</v>
      </c>
      <c r="B36" s="24">
        <f>'حضور وانصراف'!E39</f>
        <v>220</v>
      </c>
      <c r="C36" s="24" t="str">
        <f>'البيان النهائى '!C36</f>
        <v>احمد محمد احمد سلامه</v>
      </c>
      <c r="D36" s="24" t="str">
        <f>'حضور وانصراف'!G39</f>
        <v>عامل انتاج</v>
      </c>
      <c r="E36" s="24">
        <f t="shared" si="0"/>
        <v>0</v>
      </c>
      <c r="F36" s="24"/>
      <c r="G36" s="24"/>
      <c r="H36" s="24"/>
      <c r="I36" s="24">
        <f>'كشف المرتبات'!AN34</f>
        <v>490</v>
      </c>
    </row>
    <row r="37" spans="1:9" ht="16.5" thickBot="1" x14ac:dyDescent="0.25">
      <c r="A37" s="24">
        <f>'حضور وانصراف'!D40</f>
        <v>25</v>
      </c>
      <c r="B37" s="24">
        <f>'حضور وانصراف'!E40</f>
        <v>229</v>
      </c>
      <c r="C37" s="24" t="str">
        <f>'البيان النهائى '!C37</f>
        <v>احمد عبدالبارى عبدالبارى عيسى الشاهد</v>
      </c>
      <c r="D37" s="24" t="str">
        <f>'حضور وانصراف'!G40</f>
        <v>عامل انتاج</v>
      </c>
      <c r="E37" s="24">
        <f t="shared" si="0"/>
        <v>0</v>
      </c>
      <c r="F37" s="24"/>
      <c r="G37" s="24"/>
      <c r="H37" s="24"/>
      <c r="I37" s="24">
        <f>'كشف المرتبات'!AN35</f>
        <v>381.11111111111109</v>
      </c>
    </row>
    <row r="38" spans="1:9" ht="16.5" thickBot="1" x14ac:dyDescent="0.25">
      <c r="A38" s="24">
        <f>'حضور وانصراف'!D41</f>
        <v>26</v>
      </c>
      <c r="B38" s="24">
        <f>'حضور وانصراف'!E41</f>
        <v>234</v>
      </c>
      <c r="C38" s="24" t="str">
        <f>'البيان النهائى '!C38</f>
        <v>محمود السيد محمود على السيد</v>
      </c>
      <c r="D38" s="24" t="str">
        <f>'حضور وانصراف'!G41</f>
        <v>عامل انتاج</v>
      </c>
      <c r="E38" s="24">
        <f t="shared" si="0"/>
        <v>0</v>
      </c>
      <c r="F38" s="24"/>
      <c r="G38" s="24"/>
      <c r="H38" s="24"/>
      <c r="I38" s="24">
        <f>'كشف المرتبات'!AN36</f>
        <v>544.44444444444434</v>
      </c>
    </row>
    <row r="39" spans="1:9" ht="16.5" thickBot="1" x14ac:dyDescent="0.25">
      <c r="A39" s="24">
        <f>'حضور وانصراف'!D42</f>
        <v>27</v>
      </c>
      <c r="B39" s="24">
        <f>'حضور وانصراف'!E42</f>
        <v>183</v>
      </c>
      <c r="C39" s="24" t="str">
        <f>'البيان النهائى '!C39</f>
        <v>علاءالدين عادل سيد احمد الجمال</v>
      </c>
      <c r="D39" s="24" t="str">
        <f>'حضور وانصراف'!G42</f>
        <v>مراقب انتاج</v>
      </c>
      <c r="E39" s="24">
        <f t="shared" si="0"/>
        <v>0</v>
      </c>
      <c r="F39" s="24"/>
      <c r="G39" s="24"/>
      <c r="H39" s="24"/>
      <c r="I39" s="24">
        <f>'كشف المرتبات'!AN37</f>
        <v>947.22222222222229</v>
      </c>
    </row>
    <row r="40" spans="1:9" ht="16.5" thickBot="1" x14ac:dyDescent="0.25">
      <c r="A40" s="24">
        <f>'حضور وانصراف'!D43</f>
        <v>28</v>
      </c>
      <c r="B40" s="24">
        <f>'حضور وانصراف'!E43</f>
        <v>490</v>
      </c>
      <c r="C40" s="24" t="str">
        <f>'البيان النهائى '!C40</f>
        <v>حاتم عبدالعاطى محمد فرج</v>
      </c>
      <c r="D40" s="24" t="str">
        <f>'حضور وانصراف'!G43</f>
        <v>عامل انتاج</v>
      </c>
      <c r="E40" s="24">
        <f t="shared" si="0"/>
        <v>0</v>
      </c>
      <c r="F40" s="24"/>
      <c r="G40" s="24"/>
      <c r="H40" s="24"/>
      <c r="I40" s="24">
        <f>'كشف المرتبات'!AN38</f>
        <v>490</v>
      </c>
    </row>
    <row r="41" spans="1:9" ht="16.5" thickBot="1" x14ac:dyDescent="0.25">
      <c r="A41" s="24">
        <f>'حضور وانصراف'!D44</f>
        <v>29</v>
      </c>
      <c r="B41" s="24">
        <f>'حضور وانصراف'!E44</f>
        <v>241</v>
      </c>
      <c r="C41" s="24" t="str">
        <f>'البيان النهائى '!C41</f>
        <v>محمد عبدالحميد عبدالمعبود غراب</v>
      </c>
      <c r="D41" s="24" t="str">
        <f>'حضور وانصراف'!G44</f>
        <v>عامل انتاج</v>
      </c>
      <c r="E41" s="24">
        <f t="shared" si="0"/>
        <v>0</v>
      </c>
      <c r="F41" s="24"/>
      <c r="G41" s="24"/>
      <c r="H41" s="24"/>
      <c r="I41" s="24">
        <f>'كشف المرتبات'!AN39</f>
        <v>550.27777777777771</v>
      </c>
    </row>
    <row r="42" spans="1:9" ht="16.5" thickBot="1" x14ac:dyDescent="0.25">
      <c r="A42" s="24">
        <f>'حضور وانصراف'!D45</f>
        <v>30</v>
      </c>
      <c r="B42" s="24">
        <f>'حضور وانصراف'!E45</f>
        <v>277</v>
      </c>
      <c r="C42" s="24" t="str">
        <f>'البيان النهائى '!C42</f>
        <v>احمد سيد محمد ابراهيم</v>
      </c>
      <c r="D42" s="24" t="str">
        <f>'حضور وانصراف'!G45</f>
        <v>عامل انتاج</v>
      </c>
      <c r="E42" s="24">
        <f t="shared" si="0"/>
        <v>0</v>
      </c>
      <c r="F42" s="24"/>
      <c r="G42" s="24"/>
      <c r="H42" s="24"/>
      <c r="I42" s="24">
        <f>'كشف المرتبات'!AN40</f>
        <v>485.83333333333337</v>
      </c>
    </row>
    <row r="43" spans="1:9" ht="16.5" thickBot="1" x14ac:dyDescent="0.25">
      <c r="A43" s="24">
        <f>'حضور وانصراف'!D46</f>
        <v>31</v>
      </c>
      <c r="B43" s="24">
        <f>'حضور وانصراف'!E46</f>
        <v>317</v>
      </c>
      <c r="C43" s="24" t="str">
        <f>'البيان النهائى '!C43</f>
        <v>عمرو هريدى احمد محمد</v>
      </c>
      <c r="D43" s="24" t="str">
        <f>'حضور وانصراف'!G46</f>
        <v>عامل انتاج</v>
      </c>
      <c r="E43" s="24">
        <f t="shared" si="0"/>
        <v>0</v>
      </c>
      <c r="F43" s="24"/>
      <c r="G43" s="24"/>
      <c r="H43" s="24"/>
      <c r="I43" s="24">
        <f>'كشف المرتبات'!AN41</f>
        <v>326.66666666666669</v>
      </c>
    </row>
    <row r="44" spans="1:9" ht="16.5" thickBot="1" x14ac:dyDescent="0.25">
      <c r="A44" s="24">
        <f>'حضور وانصراف'!D47</f>
        <v>32</v>
      </c>
      <c r="B44" s="24">
        <f>'حضور وانصراف'!E47</f>
        <v>484</v>
      </c>
      <c r="C44" s="24" t="str">
        <f>'البيان النهائى '!C44</f>
        <v>مصطفى حسين حسن احمد</v>
      </c>
      <c r="D44" s="24" t="str">
        <f>'حضور وانصراف'!G47</f>
        <v>عامل انتاج</v>
      </c>
      <c r="E44" s="24">
        <f t="shared" si="0"/>
        <v>0</v>
      </c>
      <c r="F44" s="24"/>
      <c r="G44" s="24"/>
      <c r="H44" s="24"/>
      <c r="I44" s="24">
        <f>'كشف المرتبات'!AN42</f>
        <v>435.55555555555554</v>
      </c>
    </row>
    <row r="45" spans="1:9" ht="16.5" thickBot="1" x14ac:dyDescent="0.25">
      <c r="A45" s="24">
        <f>'حضور وانصراف'!D48</f>
        <v>33</v>
      </c>
      <c r="B45" s="24">
        <f>'حضور وانصراف'!E48</f>
        <v>445</v>
      </c>
      <c r="C45" s="24" t="str">
        <f>'البيان النهائى '!C45</f>
        <v>شحاته ريان علام محمد</v>
      </c>
      <c r="D45" s="24" t="str">
        <f>'حضور وانصراف'!G48</f>
        <v>عامل انتاج</v>
      </c>
      <c r="E45" s="24">
        <f t="shared" si="0"/>
        <v>0</v>
      </c>
      <c r="F45" s="24"/>
      <c r="G45" s="24"/>
      <c r="H45" s="24"/>
      <c r="I45" s="24">
        <f>'كشف المرتبات'!AN43</f>
        <v>490</v>
      </c>
    </row>
    <row r="46" spans="1:9" ht="16.5" thickBot="1" x14ac:dyDescent="0.25">
      <c r="A46" s="24">
        <f>'حضور وانصراف'!D49</f>
        <v>34</v>
      </c>
      <c r="B46" s="24">
        <f>'حضور وانصراف'!E49</f>
        <v>299</v>
      </c>
      <c r="C46" s="24" t="str">
        <f>'البيان النهائى '!C46</f>
        <v>محمد جمال مرسى مرسى سعودى</v>
      </c>
      <c r="D46" s="24" t="str">
        <f>'حضور وانصراف'!G49</f>
        <v>عامل انتاج</v>
      </c>
      <c r="E46" s="24">
        <f t="shared" si="0"/>
        <v>0</v>
      </c>
      <c r="F46" s="24"/>
      <c r="G46" s="24"/>
      <c r="H46" s="24"/>
      <c r="I46" s="24">
        <f>'كشف المرتبات'!AN44</f>
        <v>525</v>
      </c>
    </row>
    <row r="47" spans="1:9" ht="16.5" thickBot="1" x14ac:dyDescent="0.25">
      <c r="A47" s="24">
        <f>'حضور وانصراف'!D50</f>
        <v>35</v>
      </c>
      <c r="B47" s="24">
        <f>'حضور وانصراف'!E50</f>
        <v>291</v>
      </c>
      <c r="C47" s="24" t="str">
        <f>'البيان النهائى '!C47</f>
        <v>محمود حسين على احمد بليله</v>
      </c>
      <c r="D47" s="24" t="str">
        <f>'حضور وانصراف'!G50</f>
        <v>عامل انتاج</v>
      </c>
      <c r="E47" s="24">
        <f t="shared" si="0"/>
        <v>0</v>
      </c>
      <c r="F47" s="24"/>
      <c r="G47" s="24"/>
      <c r="H47" s="24"/>
      <c r="I47" s="24">
        <f>'كشف المرتبات'!AN45</f>
        <v>525</v>
      </c>
    </row>
    <row r="48" spans="1:9" ht="16.5" thickBot="1" x14ac:dyDescent="0.25">
      <c r="A48" s="24">
        <f>'حضور وانصراف'!D51</f>
        <v>36</v>
      </c>
      <c r="B48" s="24">
        <f>'حضور وانصراف'!E51</f>
        <v>284</v>
      </c>
      <c r="C48" s="24" t="str">
        <f>'البيان النهائى '!C48</f>
        <v>اسلام احمد مفرح احمد مفرح امام</v>
      </c>
      <c r="D48" s="24" t="str">
        <f>'حضور وانصراف'!G51</f>
        <v>عامل انتاج</v>
      </c>
      <c r="E48" s="24">
        <f t="shared" si="0"/>
        <v>0</v>
      </c>
      <c r="F48" s="24"/>
      <c r="G48" s="24"/>
      <c r="H48" s="24"/>
      <c r="I48" s="24">
        <f>'كشف المرتبات'!AN46</f>
        <v>479.30555555555566</v>
      </c>
    </row>
    <row r="49" spans="1:9" ht="16.5" thickBot="1" x14ac:dyDescent="0.25">
      <c r="A49" s="24">
        <f>'حضور وانصراف'!D52</f>
        <v>37</v>
      </c>
      <c r="B49" s="24" t="str">
        <f>'حضور وانصراف'!E52</f>
        <v>تصفية</v>
      </c>
      <c r="C49" s="24" t="str">
        <f>'البيان النهائى '!C49</f>
        <v>على نور على احمد</v>
      </c>
      <c r="D49" s="24" t="str">
        <f>'حضور وانصراف'!G52</f>
        <v>عامل انتاج</v>
      </c>
      <c r="E49" s="24">
        <f t="shared" si="0"/>
        <v>0</v>
      </c>
      <c r="F49" s="24"/>
      <c r="G49" s="24"/>
      <c r="H49" s="24"/>
      <c r="I49" s="24">
        <f>'كشف المرتبات'!AN47</f>
        <v>435.55555555555554</v>
      </c>
    </row>
    <row r="50" spans="1:9" ht="16.5" thickBot="1" x14ac:dyDescent="0.25">
      <c r="A50" s="24">
        <f>'حضور وانصراف'!D53</f>
        <v>38</v>
      </c>
      <c r="B50" s="24">
        <f>'حضور وانصراف'!E53</f>
        <v>286</v>
      </c>
      <c r="C50" s="24" t="str">
        <f>'البيان النهائى '!C50</f>
        <v>احمد عبدالشهيد محمود محمد</v>
      </c>
      <c r="D50" s="24" t="str">
        <f>'حضور وانصراف'!G53</f>
        <v>عامل انتاج</v>
      </c>
      <c r="E50" s="24">
        <f t="shared" si="0"/>
        <v>0</v>
      </c>
      <c r="F50" s="24"/>
      <c r="G50" s="24"/>
      <c r="H50" s="24"/>
      <c r="I50" s="24">
        <f>'كشف المرتبات'!AN48</f>
        <v>466.66666666666663</v>
      </c>
    </row>
    <row r="51" spans="1:9" ht="16.5" thickBot="1" x14ac:dyDescent="0.25">
      <c r="A51" s="24">
        <f>'حضور وانصراف'!D54</f>
        <v>39</v>
      </c>
      <c r="B51" s="24" t="str">
        <f>'حضور وانصراف'!E54</f>
        <v>الراتب متوقف</v>
      </c>
      <c r="C51" s="24" t="str">
        <f>'البيان النهائى '!C51</f>
        <v>محمود محمد جمعه محمد</v>
      </c>
      <c r="D51" s="24" t="str">
        <f>'حضور وانصراف'!G54</f>
        <v>عامل انتاج</v>
      </c>
      <c r="E51" s="24">
        <f t="shared" si="0"/>
        <v>0</v>
      </c>
      <c r="F51" s="24"/>
      <c r="G51" s="24"/>
      <c r="H51" s="24"/>
      <c r="I51" s="24">
        <f>'كشف المرتبات'!AN49</f>
        <v>490</v>
      </c>
    </row>
    <row r="52" spans="1:9" ht="16.5" thickBot="1" x14ac:dyDescent="0.25">
      <c r="A52" s="24">
        <f>'حضور وانصراف'!D55</f>
        <v>40</v>
      </c>
      <c r="B52" s="24">
        <f>'حضور وانصراف'!E55</f>
        <v>548</v>
      </c>
      <c r="C52" s="24" t="str">
        <f>'البيان النهائى '!C52</f>
        <v>عمرو محجوب محمود مدبولى احمد</v>
      </c>
      <c r="D52" s="24" t="str">
        <f>'حضور وانصراف'!G55</f>
        <v>مشرف انتاج الكرواسون</v>
      </c>
      <c r="E52" s="24">
        <f t="shared" si="0"/>
        <v>0</v>
      </c>
      <c r="F52" s="24"/>
      <c r="G52" s="24"/>
      <c r="H52" s="24"/>
      <c r="I52" s="24">
        <f>'كشف المرتبات'!AN50</f>
        <v>1418.75</v>
      </c>
    </row>
    <row r="53" spans="1:9" ht="16.5" thickBot="1" x14ac:dyDescent="0.25">
      <c r="A53" s="24">
        <f>'حضور وانصراف'!D56</f>
        <v>41</v>
      </c>
      <c r="B53" s="24">
        <f>'حضور وانصراف'!E56</f>
        <v>295</v>
      </c>
      <c r="C53" s="24" t="str">
        <f>'البيان النهائى '!C53</f>
        <v>عمرو محمد محمد على درويش</v>
      </c>
      <c r="D53" s="24" t="str">
        <f>'حضور وانصراف'!G56</f>
        <v>عامل انتاج</v>
      </c>
      <c r="E53" s="24">
        <f t="shared" si="0"/>
        <v>0</v>
      </c>
      <c r="F53" s="24"/>
      <c r="G53" s="24"/>
      <c r="H53" s="24"/>
      <c r="I53" s="24">
        <f>'كشف المرتبات'!AN51</f>
        <v>752.5</v>
      </c>
    </row>
    <row r="54" spans="1:9" ht="16.5" thickBot="1" x14ac:dyDescent="0.25">
      <c r="A54" s="24">
        <f>'حضور وانصراف'!D57</f>
        <v>42</v>
      </c>
      <c r="B54" s="24">
        <f>'حضور وانصراف'!E57</f>
        <v>297</v>
      </c>
      <c r="C54" s="24" t="str">
        <f>'البيان النهائى '!C54</f>
        <v>وليد عبدالله محمد محمد عبدالهادى</v>
      </c>
      <c r="D54" s="24" t="str">
        <f>'حضور وانصراف'!G57</f>
        <v>عامل انتاج</v>
      </c>
      <c r="E54" s="24">
        <f t="shared" si="0"/>
        <v>0</v>
      </c>
      <c r="F54" s="24"/>
      <c r="G54" s="24"/>
      <c r="H54" s="24"/>
      <c r="I54" s="24">
        <f>'كشف المرتبات'!AN52</f>
        <v>291.66666666666669</v>
      </c>
    </row>
    <row r="55" spans="1:9" ht="16.5" thickBot="1" x14ac:dyDescent="0.25">
      <c r="A55" s="24">
        <f>'حضور وانصراف'!D58</f>
        <v>43</v>
      </c>
      <c r="B55" s="24">
        <f>'حضور وانصراف'!E58</f>
        <v>285</v>
      </c>
      <c r="C55" s="24" t="str">
        <f>'البيان النهائى '!C55</f>
        <v>احمد محمود احمد على محمد داود</v>
      </c>
      <c r="D55" s="24" t="str">
        <f>'حضور وانصراف'!G58</f>
        <v>عجان</v>
      </c>
      <c r="E55" s="24">
        <f t="shared" si="0"/>
        <v>0</v>
      </c>
      <c r="F55" s="24"/>
      <c r="G55" s="24"/>
      <c r="H55" s="24"/>
      <c r="I55" s="24">
        <f>'كشف المرتبات'!AN53</f>
        <v>583.33333333333337</v>
      </c>
    </row>
    <row r="56" spans="1:9" ht="16.5" thickBot="1" x14ac:dyDescent="0.25">
      <c r="A56" s="24">
        <f>'حضور وانصراف'!D59</f>
        <v>44</v>
      </c>
      <c r="B56" s="24">
        <f>'حضور وانصراف'!E59</f>
        <v>584</v>
      </c>
      <c r="C56" s="24" t="str">
        <f>'البيان النهائى '!C56</f>
        <v>كريم اكرم كرم محمد اسماعيل</v>
      </c>
      <c r="D56" s="24" t="str">
        <f>'حضور وانصراف'!G59</f>
        <v>عامل انتاج</v>
      </c>
      <c r="E56" s="24">
        <f t="shared" si="0"/>
        <v>0</v>
      </c>
      <c r="F56" s="24"/>
      <c r="G56" s="24"/>
      <c r="H56" s="24"/>
      <c r="I56" s="24">
        <f>'كشف المرتبات'!AN54</f>
        <v>771.47569444444446</v>
      </c>
    </row>
    <row r="57" spans="1:9" ht="16.5" thickBot="1" x14ac:dyDescent="0.25">
      <c r="A57" s="24">
        <f>'حضور وانصراف'!D60</f>
        <v>45</v>
      </c>
      <c r="B57" s="24">
        <f>'حضور وانصراف'!E60</f>
        <v>201</v>
      </c>
      <c r="C57" s="24" t="str">
        <f>'البيان النهائى '!C57</f>
        <v>خالد السيد فوزى محمد عشماوى</v>
      </c>
      <c r="D57" s="24" t="str">
        <f>'حضور وانصراف'!G60</f>
        <v>عامل انتاج</v>
      </c>
      <c r="E57" s="24">
        <f t="shared" si="0"/>
        <v>0</v>
      </c>
      <c r="F57" s="24"/>
      <c r="G57" s="24"/>
      <c r="H57" s="24"/>
      <c r="I57" s="24">
        <f>'كشف المرتبات'!AN55</f>
        <v>735</v>
      </c>
    </row>
    <row r="58" spans="1:9" ht="16.5" thickBot="1" x14ac:dyDescent="0.25">
      <c r="A58" s="24">
        <f>'حضور وانصراف'!D61</f>
        <v>46</v>
      </c>
      <c r="B58" s="24">
        <f>'حضور وانصراف'!E61</f>
        <v>532</v>
      </c>
      <c r="C58" s="24" t="str">
        <f>'البيان النهائى '!C58</f>
        <v>احمد اسماعيل حسين السيد خليفة</v>
      </c>
      <c r="D58" s="24" t="str">
        <f>'حضور وانصراف'!G61</f>
        <v>عامل انتاج</v>
      </c>
      <c r="E58" s="24">
        <f t="shared" si="0"/>
        <v>0</v>
      </c>
      <c r="F58" s="24"/>
      <c r="G58" s="24"/>
      <c r="H58" s="24"/>
      <c r="I58" s="24">
        <f>'كشف المرتبات'!AN56</f>
        <v>719.44444444444434</v>
      </c>
    </row>
    <row r="59" spans="1:9" ht="16.5" thickBot="1" x14ac:dyDescent="0.25">
      <c r="A59" s="24">
        <f>'حضور وانصراف'!D62</f>
        <v>47</v>
      </c>
      <c r="B59" s="24">
        <f>'حضور وانصراف'!E62</f>
        <v>273</v>
      </c>
      <c r="C59" s="24" t="str">
        <f>'البيان النهائى '!C59</f>
        <v>رجب احمد محمد السيد</v>
      </c>
      <c r="D59" s="24" t="str">
        <f>'حضور وانصراف'!G62</f>
        <v>عامل انتاج</v>
      </c>
      <c r="E59" s="24">
        <f t="shared" si="0"/>
        <v>0</v>
      </c>
      <c r="F59" s="24"/>
      <c r="G59" s="24"/>
      <c r="H59" s="24"/>
      <c r="I59" s="24">
        <f>'كشف المرتبات'!AN57</f>
        <v>412.22222222222229</v>
      </c>
    </row>
    <row r="60" spans="1:9" ht="16.5" thickBot="1" x14ac:dyDescent="0.25">
      <c r="A60" s="24">
        <f>'حضور وانصراف'!D63</f>
        <v>48</v>
      </c>
      <c r="B60" s="24">
        <f>'حضور وانصراف'!E63</f>
        <v>551</v>
      </c>
      <c r="C60" s="24" t="str">
        <f>'البيان النهائى '!C60</f>
        <v>احمد محمد عبدالغنى محمد</v>
      </c>
      <c r="D60" s="24" t="str">
        <f>'حضور وانصراف'!G63</f>
        <v>عامل انتاج</v>
      </c>
      <c r="E60" s="24">
        <f t="shared" si="0"/>
        <v>0</v>
      </c>
      <c r="F60" s="24"/>
      <c r="G60" s="24"/>
      <c r="H60" s="24"/>
      <c r="I60" s="24">
        <f>'كشف المرتبات'!AN58</f>
        <v>488.88666666666677</v>
      </c>
    </row>
    <row r="61" spans="1:9" ht="16.5" thickBot="1" x14ac:dyDescent="0.25">
      <c r="A61" s="24">
        <f>'حضور وانصراف'!D64</f>
        <v>49</v>
      </c>
      <c r="B61" s="24">
        <f>'حضور وانصراف'!E64</f>
        <v>289</v>
      </c>
      <c r="C61" s="24" t="str">
        <f>'البيان النهائى '!C61</f>
        <v>السيد محمد محمد على عبدربه</v>
      </c>
      <c r="D61" s="24" t="str">
        <f>'حضور وانصراف'!G64</f>
        <v>عامل انتاج</v>
      </c>
      <c r="E61" s="24">
        <f t="shared" si="0"/>
        <v>0</v>
      </c>
      <c r="F61" s="24"/>
      <c r="G61" s="24"/>
      <c r="H61" s="24"/>
      <c r="I61" s="24">
        <f>'كشف المرتبات'!AN59</f>
        <v>544.44444444444434</v>
      </c>
    </row>
    <row r="62" spans="1:9" ht="16.5" thickBot="1" x14ac:dyDescent="0.25">
      <c r="A62" s="24">
        <f>'حضور وانصراف'!D65</f>
        <v>50</v>
      </c>
      <c r="B62" s="24">
        <f>'حضور وانصراف'!E65</f>
        <v>311</v>
      </c>
      <c r="C62" s="24" t="str">
        <f>'البيان النهائى '!C62</f>
        <v>محمد احمد محمد محمود ابوزيد</v>
      </c>
      <c r="D62" s="24" t="str">
        <f>'حضور وانصراف'!G65</f>
        <v>عامل انتاج</v>
      </c>
      <c r="E62" s="24">
        <f t="shared" si="0"/>
        <v>0</v>
      </c>
      <c r="F62" s="24"/>
      <c r="G62" s="24"/>
      <c r="H62" s="24"/>
      <c r="I62" s="24">
        <f>'كشف المرتبات'!AN60</f>
        <v>435.55555555555554</v>
      </c>
    </row>
    <row r="63" spans="1:9" ht="16.5" thickBot="1" x14ac:dyDescent="0.25">
      <c r="A63" s="24">
        <f>'حضور وانصراف'!D66</f>
        <v>51</v>
      </c>
      <c r="B63" s="24">
        <f>'حضور وانصراف'!E66</f>
        <v>535</v>
      </c>
      <c r="C63" s="24" t="str">
        <f>'البيان النهائى '!C63</f>
        <v>اسلام ياسر حلمى احمد</v>
      </c>
      <c r="D63" s="24" t="str">
        <f>'حضور وانصراف'!G66</f>
        <v>عامل انتاج</v>
      </c>
      <c r="E63" s="24">
        <f t="shared" si="0"/>
        <v>0</v>
      </c>
      <c r="F63" s="24"/>
      <c r="G63" s="24"/>
      <c r="H63" s="24"/>
      <c r="I63" s="24">
        <f>'كشف المرتبات'!AN61</f>
        <v>490</v>
      </c>
    </row>
    <row r="64" spans="1:9" ht="16.5" thickBot="1" x14ac:dyDescent="0.25">
      <c r="A64" s="24">
        <f>'حضور وانصراف'!D67</f>
        <v>52</v>
      </c>
      <c r="B64" s="24">
        <f>'حضور وانصراف'!E67</f>
        <v>382</v>
      </c>
      <c r="C64" s="24" t="str">
        <f>'البيان النهائى '!C64</f>
        <v>محمد عبدالباسط عبدالمنجى عبدالعال عيسوى</v>
      </c>
      <c r="D64" s="24" t="str">
        <f>'حضور وانصراف'!G67</f>
        <v>عامل انتاج</v>
      </c>
      <c r="E64" s="24">
        <f t="shared" si="0"/>
        <v>0</v>
      </c>
      <c r="F64" s="24"/>
      <c r="G64" s="24"/>
      <c r="H64" s="24"/>
      <c r="I64" s="24">
        <f>'كشف المرتبات'!AN62</f>
        <v>573.61111111111109</v>
      </c>
    </row>
    <row r="65" spans="1:9" ht="16.5" thickBot="1" x14ac:dyDescent="0.25">
      <c r="A65" s="24">
        <f>'حضور وانصراف'!D68</f>
        <v>53</v>
      </c>
      <c r="B65" s="24">
        <f>'حضور وانصراف'!E68</f>
        <v>521</v>
      </c>
      <c r="C65" s="24" t="str">
        <f>'البيان النهائى '!C65</f>
        <v>محمد عبدالغنى سيد ابراهيم</v>
      </c>
      <c r="D65" s="24" t="str">
        <f>'حضور وانصراف'!G68</f>
        <v>عامل انتاج</v>
      </c>
      <c r="E65" s="24">
        <f t="shared" si="0"/>
        <v>0</v>
      </c>
      <c r="F65" s="24"/>
      <c r="G65" s="24"/>
      <c r="H65" s="24"/>
      <c r="I65" s="24">
        <f>'كشف المرتبات'!AN63</f>
        <v>494.86111111111109</v>
      </c>
    </row>
    <row r="66" spans="1:9" ht="16.5" thickBot="1" x14ac:dyDescent="0.25">
      <c r="A66" s="24">
        <f>'حضور وانصراف'!D69</f>
        <v>54</v>
      </c>
      <c r="B66" s="24">
        <f>'حضور وانصراف'!E69</f>
        <v>476</v>
      </c>
      <c r="C66" s="24" t="str">
        <f>'البيان النهائى '!C66</f>
        <v>محمد طنطاوى يحيي امين طنطاوى</v>
      </c>
      <c r="D66" s="24" t="str">
        <f>'حضور وانصراف'!G69</f>
        <v>عامل انتاج</v>
      </c>
      <c r="E66" s="24">
        <f t="shared" si="0"/>
        <v>0</v>
      </c>
      <c r="F66" s="24"/>
      <c r="G66" s="24"/>
      <c r="H66" s="24"/>
      <c r="I66" s="24">
        <f>'كشف المرتبات'!AN64</f>
        <v>544.44444444444434</v>
      </c>
    </row>
    <row r="67" spans="1:9" ht="16.5" thickBot="1" x14ac:dyDescent="0.25">
      <c r="A67" s="24">
        <f>'حضور وانصراف'!D70</f>
        <v>55</v>
      </c>
      <c r="B67" s="24">
        <f>'حضور وانصراف'!E70</f>
        <v>322</v>
      </c>
      <c r="C67" s="24" t="str">
        <f>'البيان النهائى '!C67</f>
        <v>طارق احمد محمد عمران</v>
      </c>
      <c r="D67" s="24" t="str">
        <f>'حضور وانصراف'!G70</f>
        <v>عامل انتاج</v>
      </c>
      <c r="E67" s="24">
        <f t="shared" si="0"/>
        <v>0</v>
      </c>
      <c r="F67" s="24"/>
      <c r="G67" s="24"/>
      <c r="H67" s="24"/>
      <c r="I67" s="24">
        <f>'كشف المرتبات'!AN65</f>
        <v>490</v>
      </c>
    </row>
    <row r="68" spans="1:9" ht="16.5" thickBot="1" x14ac:dyDescent="0.25">
      <c r="A68" s="24">
        <f>'حضور وانصراف'!D71</f>
        <v>56</v>
      </c>
      <c r="B68" s="24">
        <f>'حضور وانصراف'!E71</f>
        <v>313</v>
      </c>
      <c r="C68" s="24" t="str">
        <f>'البيان النهائى '!C68</f>
        <v>يوسف اسامه عبدالله احمد</v>
      </c>
      <c r="D68" s="24" t="str">
        <f>'حضور وانصراف'!G71</f>
        <v>عامل انتاج</v>
      </c>
      <c r="E68" s="24">
        <f t="shared" si="0"/>
        <v>0</v>
      </c>
      <c r="F68" s="24"/>
      <c r="G68" s="24"/>
      <c r="H68" s="24"/>
      <c r="I68" s="24">
        <f>'كشف المرتبات'!AN66</f>
        <v>108.88888888888889</v>
      </c>
    </row>
    <row r="69" spans="1:9" ht="16.5" thickBot="1" x14ac:dyDescent="0.25">
      <c r="A69" s="24">
        <f>'حضور وانصراف'!D72</f>
        <v>57</v>
      </c>
      <c r="B69" s="24">
        <f>'حضور وانصراف'!E72</f>
        <v>306</v>
      </c>
      <c r="C69" s="24" t="str">
        <f>'البيان النهائى '!C69</f>
        <v>حسن سيد نورالدين احمد على</v>
      </c>
      <c r="D69" s="24" t="str">
        <f>'حضور وانصراف'!G72</f>
        <v>عامل انتاج</v>
      </c>
      <c r="E69" s="24">
        <f t="shared" si="0"/>
        <v>0</v>
      </c>
      <c r="F69" s="24"/>
      <c r="G69" s="24"/>
      <c r="H69" s="24"/>
      <c r="I69" s="24">
        <f>'كشف المرتبات'!AN67</f>
        <v>435.55555555555554</v>
      </c>
    </row>
    <row r="70" spans="1:9" ht="16.5" thickBot="1" x14ac:dyDescent="0.25">
      <c r="A70" s="24">
        <f>'حضور وانصراف'!D73</f>
        <v>58</v>
      </c>
      <c r="B70" s="24" t="str">
        <f>'حضور وانصراف'!E73</f>
        <v>الراتب متوقف</v>
      </c>
      <c r="C70" s="24" t="str">
        <f>'البيان النهائى '!C70</f>
        <v>مروان ياسر احمد ماهر</v>
      </c>
      <c r="D70" s="24" t="str">
        <f>'حضور وانصراف'!G73</f>
        <v>عامل انتاج</v>
      </c>
      <c r="E70" s="24">
        <f t="shared" si="0"/>
        <v>0</v>
      </c>
      <c r="F70" s="24"/>
      <c r="G70" s="24"/>
      <c r="H70" s="24"/>
      <c r="I70" s="24">
        <f>'كشف المرتبات'!AN68</f>
        <v>231.38888888888886</v>
      </c>
    </row>
    <row r="71" spans="1:9" ht="16.5" thickBot="1" x14ac:dyDescent="0.25">
      <c r="A71" s="24">
        <f>'حضور وانصراف'!D74</f>
        <v>59</v>
      </c>
      <c r="B71" s="24">
        <f>'حضور وانصراف'!E74</f>
        <v>518</v>
      </c>
      <c r="C71" s="24" t="str">
        <f>'البيان النهائى '!C71</f>
        <v>محمد صابر شهدى ابراهيم محمد</v>
      </c>
      <c r="D71" s="24" t="str">
        <f>'حضور وانصراف'!G74</f>
        <v>عامل انتاج</v>
      </c>
      <c r="E71" s="24">
        <f t="shared" si="0"/>
        <v>0</v>
      </c>
      <c r="F71" s="24"/>
      <c r="G71" s="24"/>
      <c r="H71" s="24"/>
      <c r="I71" s="24">
        <f>'كشف المرتبات'!AN69</f>
        <v>326.66666666666669</v>
      </c>
    </row>
    <row r="72" spans="1:9" ht="16.5" thickBot="1" x14ac:dyDescent="0.25">
      <c r="A72" s="24">
        <f>'حضور وانصراف'!D75</f>
        <v>60</v>
      </c>
      <c r="B72" s="24">
        <f>'حضور وانصراف'!E75</f>
        <v>202</v>
      </c>
      <c r="C72" s="24" t="str">
        <f>'البيان النهائى '!C72</f>
        <v>محمد سعيد سليمان محمود محمد</v>
      </c>
      <c r="D72" s="24" t="str">
        <f>'حضور وانصراف'!G75</f>
        <v>عامل انتاج</v>
      </c>
      <c r="E72" s="24">
        <f t="shared" si="0"/>
        <v>0</v>
      </c>
      <c r="F72" s="24"/>
      <c r="G72" s="24"/>
      <c r="H72" s="24"/>
      <c r="I72" s="24">
        <f>'كشف المرتبات'!AN70</f>
        <v>272.22222222222217</v>
      </c>
    </row>
    <row r="73" spans="1:9" ht="16.5" thickBot="1" x14ac:dyDescent="0.25">
      <c r="A73" s="24">
        <f>'حضور وانصراف'!D76</f>
        <v>61</v>
      </c>
      <c r="B73" s="24" t="str">
        <f>'حضور وانصراف'!E76</f>
        <v>تصفية</v>
      </c>
      <c r="C73" s="24" t="str">
        <f>'البيان النهائى '!C73</f>
        <v>سلامه ابراهيم عدلى حسين</v>
      </c>
      <c r="D73" s="24" t="str">
        <f>'حضور وانصراف'!G76</f>
        <v>عامل انتاج</v>
      </c>
      <c r="E73" s="24">
        <f t="shared" si="0"/>
        <v>0</v>
      </c>
      <c r="F73" s="24"/>
      <c r="G73" s="24"/>
      <c r="H73" s="24"/>
      <c r="I73" s="24">
        <f>'كشف المرتبات'!AN71</f>
        <v>54.444444444444443</v>
      </c>
    </row>
    <row r="74" spans="1:9" ht="16.5" thickBot="1" x14ac:dyDescent="0.25">
      <c r="A74" s="24">
        <f>'حضور وانصراف'!D77</f>
        <v>62</v>
      </c>
      <c r="B74" s="24">
        <f>'حضور وانصراف'!E77</f>
        <v>551</v>
      </c>
      <c r="C74" s="24" t="str">
        <f>'البيان النهائى '!C74</f>
        <v>عبدالله محمود عبدالسلام هيبه طنطاوى</v>
      </c>
      <c r="D74" s="24" t="str">
        <f>'حضور وانصراف'!G77</f>
        <v>عامل انتاج</v>
      </c>
      <c r="E74" s="24">
        <f t="shared" si="0"/>
        <v>0</v>
      </c>
      <c r="F74" s="24"/>
      <c r="G74" s="24"/>
      <c r="H74" s="24"/>
      <c r="I74" s="24">
        <f>'كشف المرتبات'!AN72</f>
        <v>544.44444444444434</v>
      </c>
    </row>
    <row r="75" spans="1:9" ht="16.5" thickBot="1" x14ac:dyDescent="0.25">
      <c r="A75" s="24">
        <f>'حضور وانصراف'!D78</f>
        <v>63</v>
      </c>
      <c r="B75" s="24">
        <f>'حضور وانصراف'!E78</f>
        <v>559</v>
      </c>
      <c r="C75" s="24" t="str">
        <f>'البيان النهائى '!C75</f>
        <v>محمود احمد محمد احمد صالح</v>
      </c>
      <c r="D75" s="24" t="str">
        <f>'حضور وانصراف'!G78</f>
        <v>عامل انتاج</v>
      </c>
      <c r="E75" s="24">
        <f t="shared" si="0"/>
        <v>0</v>
      </c>
      <c r="F75" s="24"/>
      <c r="G75" s="24"/>
      <c r="H75" s="24"/>
      <c r="I75" s="24">
        <f>'كشف المرتبات'!AN73</f>
        <v>521.11111111111097</v>
      </c>
    </row>
    <row r="76" spans="1:9" ht="16.5" thickBot="1" x14ac:dyDescent="0.25">
      <c r="A76" s="24">
        <f>'حضور وانصراف'!D79</f>
        <v>64</v>
      </c>
      <c r="B76" s="24">
        <f>'حضور وانصراف'!E79</f>
        <v>580</v>
      </c>
      <c r="C76" s="24" t="str">
        <f>'البيان النهائى '!C76</f>
        <v>وليد نصر مجاهد عتابى محسن</v>
      </c>
      <c r="D76" s="24" t="str">
        <f>'حضور وانصراف'!G79</f>
        <v>عامل انتاج</v>
      </c>
      <c r="E76" s="24">
        <f t="shared" si="0"/>
        <v>0</v>
      </c>
      <c r="F76" s="24"/>
      <c r="G76" s="24"/>
      <c r="H76" s="24"/>
      <c r="I76" s="24">
        <f>'كشف المرتبات'!AN74</f>
        <v>217.77777777777777</v>
      </c>
    </row>
    <row r="77" spans="1:9" ht="16.5" thickBot="1" x14ac:dyDescent="0.25">
      <c r="A77" s="24">
        <f>'حضور وانصراف'!D80</f>
        <v>65</v>
      </c>
      <c r="B77" s="24">
        <f>'حضور وانصراف'!E80</f>
        <v>568</v>
      </c>
      <c r="C77" s="24" t="str">
        <f>'البيان النهائى '!C77</f>
        <v>علاءالدين احمد عبدالله عبدالمؤمن</v>
      </c>
      <c r="D77" s="24" t="str">
        <f>'حضور وانصراف'!G80</f>
        <v>عامل انتاج</v>
      </c>
      <c r="E77" s="24">
        <f t="shared" si="0"/>
        <v>0</v>
      </c>
      <c r="F77" s="24"/>
      <c r="G77" s="24"/>
      <c r="H77" s="24"/>
      <c r="I77" s="24">
        <f>'كشف المرتبات'!AN75</f>
        <v>490</v>
      </c>
    </row>
    <row r="78" spans="1:9" ht="16.5" thickBot="1" x14ac:dyDescent="0.25">
      <c r="A78" s="24">
        <f>'حضور وانصراف'!D81</f>
        <v>66</v>
      </c>
      <c r="B78" s="24">
        <f>'حضور وانصراف'!E81</f>
        <v>565</v>
      </c>
      <c r="C78" s="24" t="str">
        <f>'البيان النهائى '!C78</f>
        <v>محمد احمد عبدالله عبدالمؤمن</v>
      </c>
      <c r="D78" s="24" t="str">
        <f>'حضور وانصراف'!G81</f>
        <v>عامل انتاج</v>
      </c>
      <c r="E78" s="24">
        <f t="shared" ref="E78:E141" si="1">F78+G78+H78</f>
        <v>0</v>
      </c>
      <c r="F78" s="24"/>
      <c r="G78" s="24"/>
      <c r="H78" s="24"/>
      <c r="I78" s="24">
        <f>'كشف المرتبات'!AN76</f>
        <v>285.83333333333337</v>
      </c>
    </row>
    <row r="79" spans="1:9" ht="16.5" thickBot="1" x14ac:dyDescent="0.25">
      <c r="A79" s="24">
        <f>'حضور وانصراف'!D82</f>
        <v>67</v>
      </c>
      <c r="B79" s="24">
        <f>'حضور وانصراف'!E82</f>
        <v>571</v>
      </c>
      <c r="C79" s="24" t="str">
        <f>'البيان النهائى '!C79</f>
        <v>امين عبدالحميد امين عبدالحميد داود</v>
      </c>
      <c r="D79" s="24" t="str">
        <f>'حضور وانصراف'!G82</f>
        <v>عامل انتاج</v>
      </c>
      <c r="E79" s="24">
        <f t="shared" si="1"/>
        <v>0</v>
      </c>
      <c r="F79" s="24"/>
      <c r="G79" s="24"/>
      <c r="H79" s="24"/>
      <c r="I79" s="24">
        <f>'كشف المرتبات'!AN77</f>
        <v>490</v>
      </c>
    </row>
    <row r="80" spans="1:9" ht="16.5" thickBot="1" x14ac:dyDescent="0.25">
      <c r="A80" s="24">
        <f>'حضور وانصراف'!D83</f>
        <v>68</v>
      </c>
      <c r="B80" s="24">
        <f>'حضور وانصراف'!E83</f>
        <v>552</v>
      </c>
      <c r="C80" s="24" t="str">
        <f>'البيان النهائى '!C80</f>
        <v>احمد عبدالمنعم محمد السيد خليل</v>
      </c>
      <c r="D80" s="24" t="str">
        <f>'حضور وانصراف'!G83</f>
        <v>عامل انتاج</v>
      </c>
      <c r="E80" s="24">
        <f t="shared" si="1"/>
        <v>0</v>
      </c>
      <c r="F80" s="24"/>
      <c r="G80" s="24"/>
      <c r="H80" s="24"/>
      <c r="I80" s="24">
        <f>'كشف المرتبات'!AN78</f>
        <v>108.88888888888889</v>
      </c>
    </row>
    <row r="81" spans="1:9" ht="16.5" thickBot="1" x14ac:dyDescent="0.25">
      <c r="A81" s="24">
        <f>'حضور وانصراف'!D84</f>
        <v>69</v>
      </c>
      <c r="B81" s="24">
        <f>'حضور وانصراف'!E84</f>
        <v>179</v>
      </c>
      <c r="C81" s="24" t="str">
        <f>'البيان النهائى '!C81</f>
        <v>يوسف جمال يوسف مرسى بطيخ</v>
      </c>
      <c r="D81" s="24" t="str">
        <f>'حضور وانصراف'!G84</f>
        <v>قسم الجودة</v>
      </c>
      <c r="E81" s="24">
        <f t="shared" si="1"/>
        <v>0</v>
      </c>
      <c r="F81" s="24"/>
      <c r="G81" s="24"/>
      <c r="H81" s="24"/>
      <c r="I81" s="24">
        <f>'كشف المرتبات'!AN79</f>
        <v>1483.3333333333335</v>
      </c>
    </row>
    <row r="82" spans="1:9" ht="16.5" thickBot="1" x14ac:dyDescent="0.25">
      <c r="A82" s="24">
        <f>'حضور وانصراف'!D85</f>
        <v>70</v>
      </c>
      <c r="B82" s="24">
        <f>'حضور وانصراف'!E85</f>
        <v>247</v>
      </c>
      <c r="C82" s="24" t="str">
        <f>'البيان النهائى '!C82</f>
        <v>ياسر يوسف محمد عبود اسماعيل</v>
      </c>
      <c r="D82" s="24" t="str">
        <f>'حضور وانصراف'!G85</f>
        <v>قسم الفرن</v>
      </c>
      <c r="E82" s="24">
        <f t="shared" si="1"/>
        <v>0</v>
      </c>
      <c r="F82" s="24"/>
      <c r="G82" s="24"/>
      <c r="H82" s="24"/>
      <c r="I82" s="24">
        <f>'كشف المرتبات'!AN80</f>
        <v>913.8888888888888</v>
      </c>
    </row>
    <row r="83" spans="1:9" ht="16.5" thickBot="1" x14ac:dyDescent="0.25">
      <c r="A83" s="24">
        <f>'حضور وانصراف'!D86</f>
        <v>71</v>
      </c>
      <c r="B83" s="24">
        <f>'حضور وانصراف'!E86</f>
        <v>248</v>
      </c>
      <c r="C83" s="24" t="str">
        <f>'البيان النهائى '!C83</f>
        <v>السيد احمد احمد عبدالمعز</v>
      </c>
      <c r="D83" s="24" t="str">
        <f>'حضور وانصراف'!G86</f>
        <v>قسم الفرن</v>
      </c>
      <c r="E83" s="24">
        <f t="shared" si="1"/>
        <v>0</v>
      </c>
      <c r="F83" s="24"/>
      <c r="G83" s="24"/>
      <c r="H83" s="24"/>
      <c r="I83" s="24">
        <f>'كشف المرتبات'!AN81</f>
        <v>700</v>
      </c>
    </row>
    <row r="84" spans="1:9" ht="16.5" thickBot="1" x14ac:dyDescent="0.25">
      <c r="A84" s="24">
        <f>'حضور وانصراف'!D87</f>
        <v>72</v>
      </c>
      <c r="B84" s="24" t="str">
        <f>'حضور وانصراف'!E87</f>
        <v>الراتب متوقف</v>
      </c>
      <c r="C84" s="24" t="str">
        <f>'البيان النهائى '!C84</f>
        <v>اسلام محمد جمعه محمد</v>
      </c>
      <c r="D84" s="24" t="str">
        <f>'حضور وانصراف'!G87</f>
        <v>قسم الفرن</v>
      </c>
      <c r="E84" s="24">
        <f t="shared" si="1"/>
        <v>0</v>
      </c>
      <c r="F84" s="24"/>
      <c r="G84" s="24"/>
      <c r="H84" s="24"/>
      <c r="I84" s="24">
        <f>'كشف المرتبات'!AN82</f>
        <v>777.77777777777783</v>
      </c>
    </row>
    <row r="85" spans="1:9" ht="16.5" thickBot="1" x14ac:dyDescent="0.25">
      <c r="A85" s="24">
        <f>'حضور وانصراف'!D88</f>
        <v>73</v>
      </c>
      <c r="B85" s="24">
        <f>'حضور وانصراف'!E88</f>
        <v>20</v>
      </c>
      <c r="C85" s="24" t="str">
        <f>'البيان النهائى '!C85</f>
        <v>احمد علام عبدالحليم علام</v>
      </c>
      <c r="D85" s="24" t="str">
        <f>'حضور وانصراف'!G88</f>
        <v>مشرف مخزن تام</v>
      </c>
      <c r="E85" s="24">
        <f t="shared" si="1"/>
        <v>0</v>
      </c>
      <c r="F85" s="24"/>
      <c r="G85" s="24"/>
      <c r="H85" s="24"/>
      <c r="I85" s="24">
        <f>'كشف المرتبات'!AN83</f>
        <v>646.4354166666667</v>
      </c>
    </row>
    <row r="86" spans="1:9" ht="16.5" thickBot="1" x14ac:dyDescent="0.25">
      <c r="A86" s="24">
        <f>'حضور وانصراف'!D89</f>
        <v>74</v>
      </c>
      <c r="B86" s="24">
        <f>'حضور وانصراف'!E89</f>
        <v>21</v>
      </c>
      <c r="C86" s="24" t="str">
        <f>'البيان النهائى '!C86</f>
        <v>تامر محمد محمد احمد</v>
      </c>
      <c r="D86" s="24" t="str">
        <f>'حضور وانصراف'!G89</f>
        <v>مشرف مخزن خامات</v>
      </c>
      <c r="E86" s="24">
        <f t="shared" si="1"/>
        <v>0</v>
      </c>
      <c r="F86" s="24"/>
      <c r="G86" s="24"/>
      <c r="H86" s="24"/>
      <c r="I86" s="24">
        <f>'كشف المرتبات'!AN84</f>
        <v>1059.0277777777778</v>
      </c>
    </row>
    <row r="87" spans="1:9" ht="16.5" thickBot="1" x14ac:dyDescent="0.25">
      <c r="A87" s="24">
        <f>'حضور وانصراف'!D90</f>
        <v>75</v>
      </c>
      <c r="B87" s="24">
        <f>'حضور وانصراف'!E90</f>
        <v>22</v>
      </c>
      <c r="C87" s="24" t="str">
        <f>'البيان النهائى '!C87</f>
        <v>طه اسماعيل اسماعيل حسن</v>
      </c>
      <c r="D87" s="24" t="str">
        <f>'حضور وانصراف'!G90</f>
        <v>مساعد مشرف مخزن تام</v>
      </c>
      <c r="E87" s="24">
        <f t="shared" si="1"/>
        <v>0</v>
      </c>
      <c r="F87" s="24"/>
      <c r="G87" s="24"/>
      <c r="H87" s="24"/>
      <c r="I87" s="24">
        <f>'كشف المرتبات'!AN85</f>
        <v>734.72222222222229</v>
      </c>
    </row>
    <row r="88" spans="1:9" ht="16.5" thickBot="1" x14ac:dyDescent="0.25">
      <c r="A88" s="24">
        <f>'حضور وانصراف'!D91</f>
        <v>76</v>
      </c>
      <c r="B88" s="24">
        <f>'حضور وانصراف'!E91</f>
        <v>251</v>
      </c>
      <c r="C88" s="24" t="str">
        <f>'البيان النهائى '!C88</f>
        <v>محمد احمد السيد احمد على</v>
      </c>
      <c r="D88" s="24" t="str">
        <f>'حضور وانصراف'!G91</f>
        <v>عامل مخزن</v>
      </c>
      <c r="E88" s="24">
        <f t="shared" si="1"/>
        <v>0</v>
      </c>
      <c r="F88" s="24"/>
      <c r="G88" s="24"/>
      <c r="H88" s="24"/>
      <c r="I88" s="24">
        <f>'كشف المرتبات'!AN86</f>
        <v>485.41666666666663</v>
      </c>
    </row>
    <row r="89" spans="1:9" ht="16.5" thickBot="1" x14ac:dyDescent="0.25">
      <c r="A89" s="24">
        <f>'حضور وانصراف'!D92</f>
        <v>77</v>
      </c>
      <c r="B89" s="24">
        <f>'حضور وانصراف'!E92</f>
        <v>252</v>
      </c>
      <c r="C89" s="24" t="str">
        <f>'البيان النهائى '!C89</f>
        <v>حسن احمد حسن حسن</v>
      </c>
      <c r="D89" s="24" t="str">
        <f>'حضور وانصراف'!G92</f>
        <v>عامل مخزن</v>
      </c>
      <c r="E89" s="24">
        <f t="shared" si="1"/>
        <v>0</v>
      </c>
      <c r="F89" s="24"/>
      <c r="G89" s="24"/>
      <c r="H89" s="24"/>
      <c r="I89" s="24">
        <f>'كشف المرتبات'!AN87</f>
        <v>510.41666666666663</v>
      </c>
    </row>
    <row r="90" spans="1:9" ht="16.5" thickBot="1" x14ac:dyDescent="0.25">
      <c r="A90" s="24">
        <f>'حضور وانصراف'!D93</f>
        <v>78</v>
      </c>
      <c r="B90" s="24">
        <f>'حضور وانصراف'!E93</f>
        <v>254</v>
      </c>
      <c r="C90" s="24" t="str">
        <f>'البيان النهائى '!C90</f>
        <v>محمد فرحات محمد احمد</v>
      </c>
      <c r="D90" s="24" t="str">
        <f>'حضور وانصراف'!G93</f>
        <v>عامل مخزن</v>
      </c>
      <c r="E90" s="24">
        <f t="shared" si="1"/>
        <v>0</v>
      </c>
      <c r="F90" s="24"/>
      <c r="G90" s="24"/>
      <c r="H90" s="24"/>
      <c r="I90" s="24">
        <f>'كشف المرتبات'!AN88</f>
        <v>466.66666666666663</v>
      </c>
    </row>
    <row r="91" spans="1:9" ht="16.5" thickBot="1" x14ac:dyDescent="0.25">
      <c r="A91" s="24">
        <f>'حضور وانصراف'!D94</f>
        <v>79</v>
      </c>
      <c r="B91" s="24">
        <f>'حضور وانصراف'!E94</f>
        <v>536</v>
      </c>
      <c r="C91" s="24" t="str">
        <f>'البيان النهائى '!C91</f>
        <v>خالد محمد فرحات على</v>
      </c>
      <c r="D91" s="24" t="str">
        <f>'حضور وانصراف'!G94</f>
        <v>عامل مخزن</v>
      </c>
      <c r="E91" s="24">
        <f t="shared" si="1"/>
        <v>0</v>
      </c>
      <c r="F91" s="24"/>
      <c r="G91" s="24"/>
      <c r="H91" s="24"/>
      <c r="I91" s="24">
        <f>'كشف المرتبات'!AN89</f>
        <v>272.91666666666669</v>
      </c>
    </row>
    <row r="92" spans="1:9" ht="16.5" thickBot="1" x14ac:dyDescent="0.25">
      <c r="A92" s="24">
        <f>'حضور وانصراف'!D95</f>
        <v>80</v>
      </c>
      <c r="B92" s="24">
        <f>'حضور وانصراف'!E95</f>
        <v>255</v>
      </c>
      <c r="C92" s="24" t="str">
        <f>'البيان النهائى '!C92</f>
        <v>السيد حسنى السيد حسين</v>
      </c>
      <c r="D92" s="24" t="str">
        <f>'حضور وانصراف'!G95</f>
        <v>عامل مخزن</v>
      </c>
      <c r="E92" s="24">
        <f t="shared" si="1"/>
        <v>0</v>
      </c>
      <c r="F92" s="24"/>
      <c r="G92" s="24"/>
      <c r="H92" s="24"/>
      <c r="I92" s="24">
        <f>'كشف المرتبات'!AN90</f>
        <v>593.75</v>
      </c>
    </row>
    <row r="93" spans="1:9" ht="16.5" thickBot="1" x14ac:dyDescent="0.25">
      <c r="A93" s="24">
        <f>'حضور وانصراف'!D96</f>
        <v>81</v>
      </c>
      <c r="B93" s="24">
        <f>'حضور وانصراف'!E96</f>
        <v>256</v>
      </c>
      <c r="C93" s="24" t="str">
        <f>'البيان النهائى '!C93</f>
        <v>محمد عطيه محمد احمد</v>
      </c>
      <c r="D93" s="24" t="str">
        <f>'حضور وانصراف'!G96</f>
        <v>عامل مخزن</v>
      </c>
      <c r="E93" s="24">
        <f t="shared" si="1"/>
        <v>0</v>
      </c>
      <c r="F93" s="24"/>
      <c r="G93" s="24"/>
      <c r="H93" s="24"/>
      <c r="I93" s="24">
        <f>'كشف المرتبات'!AN91</f>
        <v>171.875</v>
      </c>
    </row>
    <row r="94" spans="1:9" ht="16.5" thickBot="1" x14ac:dyDescent="0.25">
      <c r="A94" s="24">
        <f>'حضور وانصراف'!D97</f>
        <v>82</v>
      </c>
      <c r="B94" s="24">
        <f>'حضور وانصراف'!E97</f>
        <v>257</v>
      </c>
      <c r="C94" s="24" t="str">
        <f>'البيان النهائى '!C94</f>
        <v>محمد حسين عشرى عبدالواحد</v>
      </c>
      <c r="D94" s="24" t="str">
        <f>'حضور وانصراف'!G97</f>
        <v>عامل مخزن</v>
      </c>
      <c r="E94" s="24">
        <f t="shared" si="1"/>
        <v>0</v>
      </c>
      <c r="F94" s="24"/>
      <c r="G94" s="24"/>
      <c r="H94" s="24"/>
      <c r="I94" s="24">
        <f>'كشف المرتبات'!AN92</f>
        <v>408.33333333333331</v>
      </c>
    </row>
    <row r="95" spans="1:9" ht="16.5" thickBot="1" x14ac:dyDescent="0.25">
      <c r="A95" s="24">
        <f>'حضور وانصراف'!D98</f>
        <v>83</v>
      </c>
      <c r="B95" s="24">
        <f>'حضور وانصراف'!E98</f>
        <v>258</v>
      </c>
      <c r="C95" s="24" t="str">
        <f>'البيان النهائى '!C95</f>
        <v>حازم محمد ذكريا عبده</v>
      </c>
      <c r="D95" s="24" t="str">
        <f>'حضور وانصراف'!G98</f>
        <v>عامل مخزن</v>
      </c>
      <c r="E95" s="24">
        <f t="shared" si="1"/>
        <v>0</v>
      </c>
      <c r="F95" s="24"/>
      <c r="G95" s="24"/>
      <c r="H95" s="24"/>
      <c r="I95" s="24">
        <f>'كشف المرتبات'!AN93</f>
        <v>525</v>
      </c>
    </row>
    <row r="96" spans="1:9" ht="16.5" thickBot="1" x14ac:dyDescent="0.25">
      <c r="A96" s="24">
        <f>'حضور وانصراف'!D99</f>
        <v>84</v>
      </c>
      <c r="B96" s="24">
        <f>'حضور وانصراف'!E99</f>
        <v>0</v>
      </c>
      <c r="C96" s="24" t="str">
        <f>'البيان النهائى '!C96</f>
        <v>على محمد كامل</v>
      </c>
      <c r="D96" s="24" t="str">
        <f>'حضور وانصراف'!G99</f>
        <v>عامل مخزن</v>
      </c>
      <c r="E96" s="24">
        <f t="shared" si="1"/>
        <v>0</v>
      </c>
      <c r="F96" s="24"/>
      <c r="G96" s="24"/>
      <c r="H96" s="24"/>
      <c r="I96" s="24">
        <f>'كشف المرتبات'!AN94</f>
        <v>789.44444444444457</v>
      </c>
    </row>
    <row r="97" spans="1:9" ht="16.5" thickBot="1" x14ac:dyDescent="0.25">
      <c r="A97" s="24">
        <f>'حضور وانصراف'!D100</f>
        <v>85</v>
      </c>
      <c r="B97" s="24">
        <f>'حضور وانصراف'!E100</f>
        <v>249</v>
      </c>
      <c r="C97" s="24" t="str">
        <f>'البيان النهائى '!C97</f>
        <v>مصطفى عبدالقوى محمد الروينى</v>
      </c>
      <c r="D97" s="24" t="str">
        <f>'حضور وانصراف'!G100</f>
        <v>عامل مخزن</v>
      </c>
      <c r="E97" s="24">
        <f t="shared" si="1"/>
        <v>0</v>
      </c>
      <c r="F97" s="24"/>
      <c r="G97" s="24"/>
      <c r="H97" s="24"/>
      <c r="I97" s="24">
        <f>'كشف المرتبات'!AN95</f>
        <v>763.8888888888888</v>
      </c>
    </row>
    <row r="98" spans="1:9" ht="16.5" thickBot="1" x14ac:dyDescent="0.25">
      <c r="A98" s="24">
        <f>'حضور وانصراف'!D101</f>
        <v>86</v>
      </c>
      <c r="B98" s="24">
        <f>'حضور وانصراف'!E101</f>
        <v>537</v>
      </c>
      <c r="C98" s="24" t="str">
        <f>'البيان النهائى '!C98</f>
        <v>حسن قناوى منصور قناوى</v>
      </c>
      <c r="D98" s="24" t="str">
        <f>'حضور وانصراف'!G101</f>
        <v>عامل مخزن خامات</v>
      </c>
      <c r="E98" s="24">
        <f t="shared" si="1"/>
        <v>0</v>
      </c>
      <c r="F98" s="24"/>
      <c r="G98" s="24"/>
      <c r="H98" s="24"/>
      <c r="I98" s="24">
        <f>'كشف المرتبات'!AN96</f>
        <v>690</v>
      </c>
    </row>
    <row r="99" spans="1:9" ht="16.5" thickBot="1" x14ac:dyDescent="0.25">
      <c r="A99" s="24">
        <f>'حضور وانصراف'!D102</f>
        <v>87</v>
      </c>
      <c r="B99" s="24">
        <f>'حضور وانصراف'!E102</f>
        <v>168</v>
      </c>
      <c r="C99" s="24" t="str">
        <f>'البيان النهائى '!C99</f>
        <v>فايزه عبدالفتاح محمد جوده</v>
      </c>
      <c r="D99" s="24" t="str">
        <f>'حضور وانصراف'!G102</f>
        <v>قسم الخدمات</v>
      </c>
      <c r="E99" s="24">
        <f t="shared" si="1"/>
        <v>0</v>
      </c>
      <c r="F99" s="24"/>
      <c r="G99" s="24"/>
      <c r="H99" s="24"/>
      <c r="I99" s="24">
        <f>'كشف المرتبات'!AN97</f>
        <v>577.5</v>
      </c>
    </row>
    <row r="100" spans="1:9" ht="16.5" thickBot="1" x14ac:dyDescent="0.25">
      <c r="A100" s="24">
        <f>'حضور وانصراف'!D103</f>
        <v>88</v>
      </c>
      <c r="B100" s="24" t="str">
        <f>'حضور وانصراف'!E103</f>
        <v>الراتب متوقف</v>
      </c>
      <c r="C100" s="24" t="str">
        <f>'البيان النهائى '!C100</f>
        <v>كريم كمال عطيه</v>
      </c>
      <c r="D100" s="24" t="str">
        <f>'حضور وانصراف'!G103</f>
        <v>قسم الخدمات</v>
      </c>
      <c r="E100" s="24">
        <f t="shared" si="1"/>
        <v>0</v>
      </c>
      <c r="F100" s="24"/>
      <c r="G100" s="24"/>
      <c r="H100" s="24"/>
      <c r="I100" s="24">
        <f>'كشف المرتبات'!AN98</f>
        <v>435.55555555555554</v>
      </c>
    </row>
    <row r="101" spans="1:9" ht="16.5" thickBot="1" x14ac:dyDescent="0.25">
      <c r="A101" s="24">
        <f>'حضور وانصراف'!D104</f>
        <v>89</v>
      </c>
      <c r="B101" s="24">
        <f>'حضور وانصراف'!E104</f>
        <v>165</v>
      </c>
      <c r="C101" s="24" t="str">
        <f>'البيان النهائى '!C101</f>
        <v>سهير رشاد احمد سليمان</v>
      </c>
      <c r="D101" s="24" t="str">
        <f>'حضور وانصراف'!G104</f>
        <v>قسم الخدمات</v>
      </c>
      <c r="E101" s="24">
        <f t="shared" si="1"/>
        <v>0</v>
      </c>
      <c r="F101" s="24"/>
      <c r="G101" s="24"/>
      <c r="H101" s="24"/>
      <c r="I101" s="24">
        <f>'كشف المرتبات'!AN99</f>
        <v>233.33333333333331</v>
      </c>
    </row>
    <row r="102" spans="1:9" ht="16.5" thickBot="1" x14ac:dyDescent="0.25">
      <c r="A102" s="24">
        <f>'حضور وانصراف'!D105</f>
        <v>90</v>
      </c>
      <c r="B102" s="24">
        <f>'حضور وانصراف'!E105</f>
        <v>512</v>
      </c>
      <c r="C102" s="24" t="str">
        <f>'البيان النهائى '!C102</f>
        <v>محمد عبدالحكيم مصطفى محمد ابوالعلا</v>
      </c>
      <c r="D102" s="24" t="str">
        <f>'حضور وانصراف'!G105</f>
        <v>قسم الخدمات</v>
      </c>
      <c r="E102" s="24">
        <f t="shared" si="1"/>
        <v>0</v>
      </c>
      <c r="F102" s="24"/>
      <c r="G102" s="24"/>
      <c r="H102" s="24"/>
      <c r="I102" s="24">
        <f>'كشف المرتبات'!AN100</f>
        <v>583.33333333333337</v>
      </c>
    </row>
    <row r="103" spans="1:9" ht="16.5" thickBot="1" x14ac:dyDescent="0.25">
      <c r="A103" s="24">
        <f>'حضور وانصراف'!D106</f>
        <v>91</v>
      </c>
      <c r="B103" s="24">
        <f>'حضور وانصراف'!E106</f>
        <v>167</v>
      </c>
      <c r="C103" s="24" t="str">
        <f>'البيان النهائى '!C103</f>
        <v>احمد عبدالفتاح عبدالفتاح محمد شحاته</v>
      </c>
      <c r="D103" s="24" t="str">
        <f>'حضور وانصراف'!G106</f>
        <v>قسم الخدمات</v>
      </c>
      <c r="E103" s="24">
        <f t="shared" si="1"/>
        <v>0</v>
      </c>
      <c r="F103" s="24"/>
      <c r="G103" s="24"/>
      <c r="H103" s="24"/>
      <c r="I103" s="24">
        <f>'كشف المرتبات'!AN101</f>
        <v>529.16666666666663</v>
      </c>
    </row>
    <row r="104" spans="1:9" ht="16.5" thickBot="1" x14ac:dyDescent="0.25">
      <c r="A104" s="24">
        <f>'حضور وانصراف'!D107</f>
        <v>92</v>
      </c>
      <c r="B104" s="24">
        <f>'حضور وانصراف'!E107</f>
        <v>164</v>
      </c>
      <c r="C104" s="24" t="str">
        <f>'البيان النهائى '!C104</f>
        <v>صبحى ذكى محمد موسى</v>
      </c>
      <c r="D104" s="24" t="str">
        <f>'حضور وانصراف'!G107</f>
        <v>خدمات بوفيه ادارة</v>
      </c>
      <c r="E104" s="24">
        <f t="shared" si="1"/>
        <v>0</v>
      </c>
      <c r="F104" s="24"/>
      <c r="G104" s="24"/>
      <c r="H104" s="24"/>
      <c r="I104" s="24">
        <f>'كشف المرتبات'!AN102</f>
        <v>625.77083333333326</v>
      </c>
    </row>
    <row r="105" spans="1:9" ht="16.5" thickBot="1" x14ac:dyDescent="0.25">
      <c r="A105" s="24">
        <f>'حضور وانصراف'!D108</f>
        <v>93</v>
      </c>
      <c r="B105" s="24">
        <f>'حضور وانصراف'!E108</f>
        <v>579</v>
      </c>
      <c r="C105" s="24" t="str">
        <f>'البيان النهائى '!C105</f>
        <v>محمد منصور محمد حجاج الشريف</v>
      </c>
      <c r="D105" s="24" t="str">
        <f>'حضور وانصراف'!G108</f>
        <v>سائق</v>
      </c>
      <c r="E105" s="24">
        <f t="shared" si="1"/>
        <v>0</v>
      </c>
      <c r="F105" s="24"/>
      <c r="G105" s="24"/>
      <c r="H105" s="24"/>
      <c r="I105" s="24">
        <f>'كشف المرتبات'!AN103</f>
        <v>1124.1319444444443</v>
      </c>
    </row>
    <row r="106" spans="1:9" ht="16.5" thickBot="1" x14ac:dyDescent="0.25">
      <c r="A106" s="24">
        <f>'حضور وانصراف'!D109</f>
        <v>94</v>
      </c>
      <c r="B106" s="24">
        <f>'حضور وانصراف'!E109</f>
        <v>174</v>
      </c>
      <c r="C106" s="24" t="str">
        <f>'البيان النهائى '!C106</f>
        <v>محمود محمد السيد محمد شاهين</v>
      </c>
      <c r="D106" s="24" t="str">
        <f>'حضور وانصراف'!G109</f>
        <v>مشرف قسم الهالك</v>
      </c>
      <c r="E106" s="24">
        <f t="shared" si="1"/>
        <v>0</v>
      </c>
      <c r="F106" s="24"/>
      <c r="G106" s="24"/>
      <c r="H106" s="24"/>
      <c r="I106" s="24">
        <f>'كشف المرتبات'!AN104</f>
        <v>520.74652777777783</v>
      </c>
    </row>
    <row r="107" spans="1:9" ht="16.5" thickBot="1" x14ac:dyDescent="0.25">
      <c r="A107" s="24">
        <f>'حضور وانصراف'!D110</f>
        <v>95</v>
      </c>
      <c r="B107" s="24">
        <f>'حضور وانصراف'!E110</f>
        <v>175</v>
      </c>
      <c r="C107" s="24" t="str">
        <f>'البيان النهائى '!C107</f>
        <v>يسرى محمد رمضان ابراهيم شلبى</v>
      </c>
      <c r="D107" s="24" t="str">
        <f>'حضور وانصراف'!G110</f>
        <v>قسم الهالك</v>
      </c>
      <c r="E107" s="24">
        <f t="shared" si="1"/>
        <v>0</v>
      </c>
      <c r="F107" s="24"/>
      <c r="G107" s="24"/>
      <c r="H107" s="24"/>
      <c r="I107" s="24">
        <f>'كشف المرتبات'!AN105</f>
        <v>385</v>
      </c>
    </row>
    <row r="108" spans="1:9" ht="16.5" thickBot="1" x14ac:dyDescent="0.25">
      <c r="A108" s="24">
        <f>'حضور وانصراف'!D111</f>
        <v>96</v>
      </c>
      <c r="B108" s="24">
        <f>'حضور وانصراف'!E111</f>
        <v>176</v>
      </c>
      <c r="C108" s="24" t="str">
        <f>'البيان النهائى '!C108</f>
        <v>الفت عبدالرحمن عبدالصمد عبدالسلام</v>
      </c>
      <c r="D108" s="24" t="str">
        <f>'حضور وانصراف'!G111</f>
        <v>قسم الهالك</v>
      </c>
      <c r="E108" s="24">
        <f t="shared" si="1"/>
        <v>0</v>
      </c>
      <c r="F108" s="24"/>
      <c r="G108" s="24"/>
      <c r="H108" s="24"/>
      <c r="I108" s="24">
        <f>'كشف المرتبات'!AN106</f>
        <v>385</v>
      </c>
    </row>
    <row r="109" spans="1:9" ht="16.5" thickBot="1" x14ac:dyDescent="0.25">
      <c r="A109" s="24">
        <f>'حضور وانصراف'!D112</f>
        <v>97</v>
      </c>
      <c r="B109" s="24">
        <f>'حضور وانصراف'!E112</f>
        <v>177</v>
      </c>
      <c r="C109" s="24" t="str">
        <f>'البيان النهائى '!C109</f>
        <v>عبدالرازق سيد سعد عبدالرازق</v>
      </c>
      <c r="D109" s="24" t="str">
        <f>'حضور وانصراف'!G112</f>
        <v>قسم الهالك</v>
      </c>
      <c r="E109" s="24">
        <f t="shared" si="1"/>
        <v>0</v>
      </c>
      <c r="F109" s="24"/>
      <c r="G109" s="24"/>
      <c r="H109" s="24"/>
      <c r="I109" s="24">
        <f>'كشف المرتبات'!AN107</f>
        <v>522.39583333333337</v>
      </c>
    </row>
    <row r="110" spans="1:9" ht="16.5" thickBot="1" x14ac:dyDescent="0.25">
      <c r="A110" s="24">
        <f>'حضور وانصراف'!D113</f>
        <v>98</v>
      </c>
      <c r="B110" s="24">
        <f>'حضور وانصراف'!E113</f>
        <v>178</v>
      </c>
      <c r="C110" s="24" t="str">
        <f>'البيان النهائى '!C110</f>
        <v>ابراهيم سيد محمود عبدالرازق</v>
      </c>
      <c r="D110" s="24" t="str">
        <f>'حضور وانصراف'!G113</f>
        <v>قسم الهالك</v>
      </c>
      <c r="E110" s="24">
        <f t="shared" si="1"/>
        <v>0</v>
      </c>
      <c r="F110" s="24"/>
      <c r="G110" s="24"/>
      <c r="H110" s="24"/>
      <c r="I110" s="24">
        <f>'كشف المرتبات'!AN108</f>
        <v>628.05555555555554</v>
      </c>
    </row>
    <row r="111" spans="1:9" ht="16.5" thickBot="1" x14ac:dyDescent="0.25">
      <c r="A111" s="24">
        <f>'حضور وانصراف'!D114</f>
        <v>99</v>
      </c>
      <c r="B111" s="24" t="str">
        <f>'حضور وانصراف'!E114</f>
        <v>الراتب متوقف</v>
      </c>
      <c r="C111" s="24" t="str">
        <f>'البيان النهائى '!C111</f>
        <v>يوسف اشرف اسماعيل خليل</v>
      </c>
      <c r="D111" s="24" t="str">
        <f>'حضور وانصراف'!G114</f>
        <v>قسم الهالك</v>
      </c>
      <c r="E111" s="24">
        <f t="shared" si="1"/>
        <v>0</v>
      </c>
      <c r="F111" s="24"/>
      <c r="G111" s="24"/>
      <c r="H111" s="24"/>
      <c r="I111" s="24">
        <f>'كشف المرتبات'!AN109</f>
        <v>345.625</v>
      </c>
    </row>
    <row r="112" spans="1:9" ht="16.5" thickBot="1" x14ac:dyDescent="0.25">
      <c r="A112" s="24">
        <f>'حضور وانصراف'!D115</f>
        <v>100</v>
      </c>
      <c r="B112" s="24">
        <f>'حضور وانصراف'!E115</f>
        <v>340</v>
      </c>
      <c r="C112" s="24" t="str">
        <f>'البيان النهائى '!C112</f>
        <v>محمد حلمى حسانين مبروك</v>
      </c>
      <c r="D112" s="24" t="str">
        <f>'حضور وانصراف'!G115</f>
        <v>قسم الهالك</v>
      </c>
      <c r="E112" s="24">
        <f t="shared" si="1"/>
        <v>0</v>
      </c>
      <c r="F112" s="24"/>
      <c r="G112" s="24"/>
      <c r="H112" s="24"/>
      <c r="I112" s="24">
        <f>'كشف المرتبات'!AN110</f>
        <v>525</v>
      </c>
    </row>
    <row r="113" spans="1:9" ht="16.5" thickBot="1" x14ac:dyDescent="0.25">
      <c r="A113" s="24">
        <f>'حضور وانصراف'!D116</f>
        <v>101</v>
      </c>
      <c r="B113" s="24">
        <f>'حضور وانصراف'!E116</f>
        <v>412</v>
      </c>
      <c r="C113" s="24" t="str">
        <f>'البيان النهائى '!C113</f>
        <v xml:space="preserve">عبدالله محمد على سالم </v>
      </c>
      <c r="D113" s="24" t="str">
        <f>'حضور وانصراف'!G116</f>
        <v>قسم الهالك</v>
      </c>
      <c r="E113" s="24">
        <f t="shared" si="1"/>
        <v>0</v>
      </c>
      <c r="F113" s="24"/>
      <c r="G113" s="24"/>
      <c r="H113" s="24"/>
      <c r="I113" s="24">
        <f>'كشف المرتبات'!AN111</f>
        <v>451.11111111111114</v>
      </c>
    </row>
    <row r="114" spans="1:9" ht="16.5" thickBot="1" x14ac:dyDescent="0.25">
      <c r="A114" s="24">
        <f>'حضور وانصراف'!D117</f>
        <v>102</v>
      </c>
      <c r="B114" s="24">
        <f>'حضور وانصراف'!E117</f>
        <v>244</v>
      </c>
      <c r="C114" s="24" t="str">
        <f>'البيان النهائى '!C114</f>
        <v>اسلام وحيد ابراهيم شعبان</v>
      </c>
      <c r="D114" s="24" t="str">
        <f>'حضور وانصراف'!G117</f>
        <v>جارد</v>
      </c>
      <c r="E114" s="24">
        <f t="shared" si="1"/>
        <v>0</v>
      </c>
      <c r="F114" s="24"/>
      <c r="G114" s="24"/>
      <c r="H114" s="24"/>
      <c r="I114" s="24">
        <f>'كشف المرتبات'!AN112</f>
        <v>728.55902777777783</v>
      </c>
    </row>
    <row r="115" spans="1:9" ht="16.5" thickBot="1" x14ac:dyDescent="0.25">
      <c r="A115" s="24">
        <f>'حضور وانصراف'!D118</f>
        <v>103</v>
      </c>
      <c r="B115" s="24">
        <f>'حضور وانصراف'!E118</f>
        <v>245</v>
      </c>
      <c r="C115" s="24" t="str">
        <f>'البيان النهائى '!C115</f>
        <v>شاكر مبروك شاكر مبروك</v>
      </c>
      <c r="D115" s="24" t="str">
        <f>'حضور وانصراف'!G118</f>
        <v>قسم الأمن</v>
      </c>
      <c r="E115" s="24">
        <f t="shared" si="1"/>
        <v>0</v>
      </c>
      <c r="F115" s="24"/>
      <c r="G115" s="24"/>
      <c r="H115" s="24"/>
      <c r="I115" s="24">
        <f>'كشف المرتبات'!AN113</f>
        <v>466.66666666666663</v>
      </c>
    </row>
    <row r="116" spans="1:9" ht="16.5" thickBot="1" x14ac:dyDescent="0.25">
      <c r="A116" s="24">
        <f>'حضور وانصراف'!D119</f>
        <v>104</v>
      </c>
      <c r="B116" s="24">
        <f>'حضور وانصراف'!E119</f>
        <v>246</v>
      </c>
      <c r="C116" s="24" t="str">
        <f>'البيان النهائى '!C116</f>
        <v>صبرى عبدالمنعم الصاوى عبدالمنعم</v>
      </c>
      <c r="D116" s="24" t="str">
        <f>'حضور وانصراف'!G119</f>
        <v>قسم الأمن</v>
      </c>
      <c r="E116" s="24">
        <f t="shared" si="1"/>
        <v>0</v>
      </c>
      <c r="F116" s="24"/>
      <c r="G116" s="24"/>
      <c r="H116" s="24"/>
      <c r="I116" s="24">
        <f>'كشف المرتبات'!AN114</f>
        <v>525</v>
      </c>
    </row>
    <row r="117" spans="1:9" ht="16.5" thickBot="1" x14ac:dyDescent="0.25">
      <c r="A117" s="24">
        <f>'حضور وانصراف'!D120</f>
        <v>105</v>
      </c>
      <c r="B117" s="24">
        <f>'حضور وانصراف'!E120</f>
        <v>425</v>
      </c>
      <c r="C117" s="24" t="str">
        <f>'البيان النهائى '!C117</f>
        <v xml:space="preserve">احمد سيد محمود محسب </v>
      </c>
      <c r="D117" s="24" t="str">
        <f>'حضور وانصراف'!G120</f>
        <v>قسم الأمن</v>
      </c>
      <c r="E117" s="24">
        <f t="shared" si="1"/>
        <v>0</v>
      </c>
      <c r="F117" s="24"/>
      <c r="G117" s="24"/>
      <c r="H117" s="24"/>
      <c r="I117" s="24">
        <f>'كشف المرتبات'!AN115</f>
        <v>466.66666666666663</v>
      </c>
    </row>
    <row r="118" spans="1:9" ht="16.5" thickBot="1" x14ac:dyDescent="0.25">
      <c r="A118" s="24">
        <f>'حضور وانصراف'!D121</f>
        <v>106</v>
      </c>
      <c r="B118" s="24">
        <f>'حضور وانصراف'!E121</f>
        <v>288</v>
      </c>
      <c r="C118" s="24" t="str">
        <f>'البيان النهائى '!C118</f>
        <v>ايهاب السيد محمد مرسى</v>
      </c>
      <c r="D118" s="24" t="str">
        <f>'حضور وانصراف'!G121</f>
        <v>قسم الأمن</v>
      </c>
      <c r="E118" s="24">
        <f t="shared" si="1"/>
        <v>0</v>
      </c>
      <c r="F118" s="24"/>
      <c r="G118" s="24"/>
      <c r="H118" s="24"/>
      <c r="I118" s="24">
        <f>'كشف المرتبات'!AN116</f>
        <v>595.83333333333337</v>
      </c>
    </row>
    <row r="119" spans="1:9" ht="16.5" thickBot="1" x14ac:dyDescent="0.25">
      <c r="A119" s="24">
        <f>'حضور وانصراف'!D122</f>
        <v>107</v>
      </c>
      <c r="B119" s="24">
        <f>'حضور وانصراف'!E122</f>
        <v>243</v>
      </c>
      <c r="C119" s="24" t="str">
        <f>'البيان النهائى '!C119</f>
        <v>مصطفى محمود ذكى غريب</v>
      </c>
      <c r="D119" s="24" t="str">
        <f>'حضور وانصراف'!G122</f>
        <v>عامل انتاج</v>
      </c>
      <c r="E119" s="24">
        <f t="shared" si="1"/>
        <v>0</v>
      </c>
      <c r="F119" s="24"/>
      <c r="G119" s="24"/>
      <c r="H119" s="24"/>
      <c r="I119" s="24">
        <f>'كشف المرتبات'!AN117</f>
        <v>583.33333333333337</v>
      </c>
    </row>
    <row r="120" spans="1:9" ht="16.5" thickBot="1" x14ac:dyDescent="0.25">
      <c r="A120" s="24">
        <f>'حضور وانصراف'!D123</f>
        <v>108</v>
      </c>
      <c r="B120" s="24">
        <f>'حضور وانصراف'!E123</f>
        <v>264</v>
      </c>
      <c r="C120" s="24" t="str">
        <f>'البيان النهائى '!C120</f>
        <v>احمد فوزى محمد عبود عطوى</v>
      </c>
      <c r="D120" s="24" t="str">
        <f>'حضور وانصراف'!G123</f>
        <v>مشرف قسم الحقن</v>
      </c>
      <c r="E120" s="24">
        <f t="shared" si="1"/>
        <v>0</v>
      </c>
      <c r="F120" s="24"/>
      <c r="G120" s="24"/>
      <c r="H120" s="24"/>
      <c r="I120" s="24">
        <f>'كشف المرتبات'!AN118</f>
        <v>1057.2916666666665</v>
      </c>
    </row>
    <row r="121" spans="1:9" ht="16.5" thickBot="1" x14ac:dyDescent="0.25">
      <c r="A121" s="24">
        <f>'حضور وانصراف'!D124</f>
        <v>109</v>
      </c>
      <c r="B121" s="24">
        <f>'حضور وانصراف'!E124</f>
        <v>265</v>
      </c>
      <c r="C121" s="24" t="str">
        <f>'البيان النهائى '!C121</f>
        <v>محمد عامر محمد حسن عبدالحى</v>
      </c>
      <c r="D121" s="24" t="str">
        <f>'حضور وانصراف'!G124</f>
        <v>مساعد مشرف قسم الحقن</v>
      </c>
      <c r="E121" s="24">
        <f t="shared" si="1"/>
        <v>0</v>
      </c>
      <c r="F121" s="24"/>
      <c r="G121" s="24"/>
      <c r="H121" s="24"/>
      <c r="I121" s="24">
        <f>'كشف المرتبات'!AN119</f>
        <v>1076.6666666666667</v>
      </c>
    </row>
    <row r="122" spans="1:9" ht="16.5" thickBot="1" x14ac:dyDescent="0.25">
      <c r="A122" s="24">
        <f>'حضور وانصراف'!D125</f>
        <v>110</v>
      </c>
      <c r="B122" s="24">
        <f>'حضور وانصراف'!E125</f>
        <v>546</v>
      </c>
      <c r="C122" s="24" t="str">
        <f>'البيان النهائى '!C122</f>
        <v>صبرى يحيي عبدالحفيظ عبدالمهيمن</v>
      </c>
      <c r="D122" s="24" t="str">
        <f>'حضور وانصراف'!G125</f>
        <v>مساعد مشرف قسم الحقن</v>
      </c>
      <c r="E122" s="24">
        <f t="shared" si="1"/>
        <v>0</v>
      </c>
      <c r="F122" s="24"/>
      <c r="G122" s="24"/>
      <c r="H122" s="24"/>
      <c r="I122" s="24">
        <f>'كشف المرتبات'!AN120</f>
        <v>635.83333333333337</v>
      </c>
    </row>
    <row r="123" spans="1:9" ht="16.5" thickBot="1" x14ac:dyDescent="0.25">
      <c r="A123" s="24">
        <f>'حضور وانصراف'!D126</f>
        <v>111</v>
      </c>
      <c r="B123" s="24">
        <f>'حضور وانصراف'!E126</f>
        <v>223</v>
      </c>
      <c r="C123" s="24" t="str">
        <f>'البيان النهائى '!C123</f>
        <v>عبدالرحمن محمد على محمد</v>
      </c>
      <c r="D123" s="24" t="str">
        <f>'حضور وانصراف'!G126</f>
        <v>قسم الحقن</v>
      </c>
      <c r="E123" s="24">
        <f t="shared" si="1"/>
        <v>0</v>
      </c>
      <c r="F123" s="24"/>
      <c r="G123" s="24"/>
      <c r="H123" s="24"/>
      <c r="I123" s="24">
        <f>'كشف المرتبات'!AN121</f>
        <v>375.27777777777777</v>
      </c>
    </row>
    <row r="124" spans="1:9" ht="16.5" thickBot="1" x14ac:dyDescent="0.25">
      <c r="A124" s="24">
        <f>'حضور وانصراف'!D127</f>
        <v>112</v>
      </c>
      <c r="B124" s="24">
        <f>'حضور وانصراف'!E127</f>
        <v>260</v>
      </c>
      <c r="C124" s="24" t="str">
        <f>'البيان النهائى '!C124</f>
        <v>وليد اشرف عبدالرازق محمد</v>
      </c>
      <c r="D124" s="24" t="str">
        <f>'حضور وانصراف'!G127</f>
        <v>قسم الحقن</v>
      </c>
      <c r="E124" s="24">
        <f t="shared" si="1"/>
        <v>0</v>
      </c>
      <c r="F124" s="24"/>
      <c r="G124" s="24"/>
      <c r="H124" s="24"/>
      <c r="I124" s="24">
        <f>'كشف المرتبات'!AN122</f>
        <v>564.58333333333337</v>
      </c>
    </row>
    <row r="125" spans="1:9" ht="16.5" thickBot="1" x14ac:dyDescent="0.25">
      <c r="A125" s="24">
        <f>'حضور وانصراف'!D128</f>
        <v>113</v>
      </c>
      <c r="B125" s="24">
        <f>'حضور وانصراف'!E128</f>
        <v>261</v>
      </c>
      <c r="C125" s="24" t="str">
        <f>'البيان النهائى '!C125</f>
        <v>محمد مدحت شحاته ابراهيم</v>
      </c>
      <c r="D125" s="24" t="str">
        <f>'حضور وانصراف'!G128</f>
        <v>قسم الحقن</v>
      </c>
      <c r="E125" s="24">
        <f t="shared" si="1"/>
        <v>0</v>
      </c>
      <c r="F125" s="24"/>
      <c r="G125" s="24"/>
      <c r="H125" s="24"/>
      <c r="I125" s="24">
        <f>'كشف المرتبات'!AN123</f>
        <v>466.66666666666663</v>
      </c>
    </row>
    <row r="126" spans="1:9" ht="16.5" thickBot="1" x14ac:dyDescent="0.25">
      <c r="A126" s="24">
        <f>'حضور وانصراف'!D129</f>
        <v>114</v>
      </c>
      <c r="B126" s="24">
        <f>'حضور وانصراف'!E129</f>
        <v>262</v>
      </c>
      <c r="C126" s="24" t="str">
        <f>'البيان النهائى '!C126</f>
        <v>محمد احمد مختار اسماعيل احمد</v>
      </c>
      <c r="D126" s="24" t="str">
        <f>'حضور وانصراف'!G129</f>
        <v>قسم الحقن</v>
      </c>
      <c r="E126" s="24">
        <f t="shared" si="1"/>
        <v>0</v>
      </c>
      <c r="F126" s="24"/>
      <c r="G126" s="24"/>
      <c r="H126" s="24"/>
      <c r="I126" s="24">
        <f>'كشف المرتبات'!AN124</f>
        <v>525</v>
      </c>
    </row>
    <row r="127" spans="1:9" ht="16.5" thickBot="1" x14ac:dyDescent="0.25">
      <c r="A127" s="24">
        <f>'حضور وانصراف'!D130</f>
        <v>115</v>
      </c>
      <c r="B127" s="24">
        <f>'حضور وانصراف'!E130</f>
        <v>263</v>
      </c>
      <c r="C127" s="24" t="str">
        <f>'البيان النهائى '!C127</f>
        <v>محمود عبدالنبى السيد سيد احمد</v>
      </c>
      <c r="D127" s="24" t="str">
        <f>'حضور وانصراف'!G130</f>
        <v>قسم الحقن</v>
      </c>
      <c r="E127" s="24">
        <f t="shared" si="1"/>
        <v>0</v>
      </c>
      <c r="F127" s="24"/>
      <c r="G127" s="24"/>
      <c r="H127" s="24"/>
      <c r="I127" s="24">
        <f>'كشف المرتبات'!AN125</f>
        <v>620.83333333333337</v>
      </c>
    </row>
    <row r="128" spans="1:9" ht="16.5" thickBot="1" x14ac:dyDescent="0.25">
      <c r="A128" s="24">
        <f>'حضور وانصراف'!D131</f>
        <v>116</v>
      </c>
      <c r="B128" s="24">
        <f>'حضور وانصراف'!E131</f>
        <v>266</v>
      </c>
      <c r="C128" s="24" t="str">
        <f>'البيان النهائى '!C128</f>
        <v>احمد حماده صلاح مصطفى السيد</v>
      </c>
      <c r="D128" s="24" t="str">
        <f>'حضور وانصراف'!G131</f>
        <v>قسم الحقن</v>
      </c>
      <c r="E128" s="24">
        <f t="shared" si="1"/>
        <v>0</v>
      </c>
      <c r="F128" s="24"/>
      <c r="G128" s="24"/>
      <c r="H128" s="24"/>
      <c r="I128" s="24">
        <f>'كشف المرتبات'!AN126</f>
        <v>504.16666666666663</v>
      </c>
    </row>
    <row r="129" spans="1:9" ht="16.5" thickBot="1" x14ac:dyDescent="0.25">
      <c r="A129" s="24">
        <f>'حضور وانصراف'!D132</f>
        <v>117</v>
      </c>
      <c r="B129" s="24">
        <f>'حضور وانصراف'!E132</f>
        <v>267</v>
      </c>
      <c r="C129" s="24" t="str">
        <f>'البيان النهائى '!C129</f>
        <v>محمود صابر شحات عبدالحميد حسن</v>
      </c>
      <c r="D129" s="24" t="str">
        <f>'حضور وانصراف'!G132</f>
        <v>قسم الحقن</v>
      </c>
      <c r="E129" s="24">
        <f t="shared" si="1"/>
        <v>0</v>
      </c>
      <c r="F129" s="24"/>
      <c r="G129" s="24"/>
      <c r="H129" s="24"/>
      <c r="I129" s="24">
        <f>'كشف المرتبات'!AN127</f>
        <v>472.91666666666663</v>
      </c>
    </row>
    <row r="130" spans="1:9" ht="16.5" thickBot="1" x14ac:dyDescent="0.25">
      <c r="A130" s="24">
        <f>'حضور وانصراف'!D133</f>
        <v>118</v>
      </c>
      <c r="B130" s="24">
        <f>'حضور وانصراف'!E133</f>
        <v>268</v>
      </c>
      <c r="C130" s="24" t="str">
        <f>'البيان النهائى '!C130</f>
        <v>ايهاب سمير جلال احمد مصطفى</v>
      </c>
      <c r="D130" s="24" t="str">
        <f>'حضور وانصراف'!G133</f>
        <v>قسم الحقن</v>
      </c>
      <c r="E130" s="24">
        <f t="shared" si="1"/>
        <v>0</v>
      </c>
      <c r="F130" s="24"/>
      <c r="G130" s="24"/>
      <c r="H130" s="24"/>
      <c r="I130" s="24">
        <f>'كشف المرتبات'!AN128</f>
        <v>198.33333333333334</v>
      </c>
    </row>
    <row r="131" spans="1:9" ht="16.5" thickBot="1" x14ac:dyDescent="0.25">
      <c r="A131" s="24">
        <f>'حضور وانصراف'!D134</f>
        <v>119</v>
      </c>
      <c r="B131" s="24">
        <f>'حضور وانصراف'!E134</f>
        <v>269</v>
      </c>
      <c r="C131" s="24" t="str">
        <f>'البيان النهائى '!C131</f>
        <v>محمد محمود اسماعيل اسماعيل هيكل</v>
      </c>
      <c r="D131" s="24" t="str">
        <f>'حضور وانصراف'!G134</f>
        <v>قسم الحقن</v>
      </c>
      <c r="E131" s="24">
        <f t="shared" si="1"/>
        <v>0</v>
      </c>
      <c r="F131" s="24"/>
      <c r="G131" s="24"/>
      <c r="H131" s="24"/>
      <c r="I131" s="24">
        <f>'كشف المرتبات'!AN129</f>
        <v>620.83333333333337</v>
      </c>
    </row>
    <row r="132" spans="1:9" ht="16.5" thickBot="1" x14ac:dyDescent="0.25">
      <c r="A132" s="24">
        <f>'حضور وانصراف'!D135</f>
        <v>120</v>
      </c>
      <c r="B132" s="24">
        <f>'حضور وانصراف'!E135</f>
        <v>0</v>
      </c>
      <c r="C132" s="24" t="str">
        <f>'البيان النهائى '!C132</f>
        <v>محمود حسين مختار</v>
      </c>
      <c r="D132" s="24" t="str">
        <f>'حضور وانصراف'!G135</f>
        <v>قسم الحقن</v>
      </c>
      <c r="E132" s="24">
        <f t="shared" si="1"/>
        <v>0</v>
      </c>
      <c r="F132" s="24"/>
      <c r="G132" s="24"/>
      <c r="H132" s="24"/>
      <c r="I132" s="24">
        <f>'كشف المرتبات'!AN130</f>
        <v>530.625</v>
      </c>
    </row>
    <row r="133" spans="1:9" ht="16.5" thickBot="1" x14ac:dyDescent="0.25">
      <c r="A133" s="24">
        <f>'حضور وانصراف'!D136</f>
        <v>121</v>
      </c>
      <c r="B133" s="24">
        <f>'حضور وانصراف'!E136</f>
        <v>542</v>
      </c>
      <c r="C133" s="24" t="str">
        <f>'البيان النهائى '!C133</f>
        <v>محمود على عرينى عبدالحميد</v>
      </c>
      <c r="D133" s="24" t="str">
        <f>'حضور وانصراف'!G136</f>
        <v>قسم الحقن</v>
      </c>
      <c r="E133" s="24">
        <f t="shared" si="1"/>
        <v>0</v>
      </c>
      <c r="F133" s="24"/>
      <c r="G133" s="24"/>
      <c r="H133" s="24"/>
      <c r="I133" s="24">
        <f>'كشف المرتبات'!AN131</f>
        <v>544.44444444444434</v>
      </c>
    </row>
    <row r="134" spans="1:9" ht="16.5" thickBot="1" x14ac:dyDescent="0.25">
      <c r="A134" s="24">
        <f>'حضور وانصراف'!D137</f>
        <v>122</v>
      </c>
      <c r="B134" s="24">
        <f>'حضور وانصراف'!E137</f>
        <v>272</v>
      </c>
      <c r="C134" s="24" t="str">
        <f>'البيان النهائى '!C134</f>
        <v>يوسف سيد محمد ابراهيم</v>
      </c>
      <c r="D134" s="24" t="str">
        <f>'حضور وانصراف'!G137</f>
        <v>قسم الحقن</v>
      </c>
      <c r="E134" s="24">
        <f t="shared" si="1"/>
        <v>0</v>
      </c>
      <c r="F134" s="24"/>
      <c r="G134" s="24"/>
      <c r="H134" s="24"/>
      <c r="I134" s="24">
        <f>'كشف المرتبات'!AN132</f>
        <v>447.22222222222229</v>
      </c>
    </row>
    <row r="135" spans="1:9" ht="16.5" thickBot="1" x14ac:dyDescent="0.25">
      <c r="A135" s="24">
        <f>'حضور وانصراف'!D138</f>
        <v>123</v>
      </c>
      <c r="B135" s="24">
        <f>'حضور وانصراف'!E138</f>
        <v>296</v>
      </c>
      <c r="C135" s="24" t="str">
        <f>'البيان النهائى '!C135</f>
        <v>عبوده محمد عبدالله عطيه</v>
      </c>
      <c r="D135" s="24" t="str">
        <f>'حضور وانصراف'!G138</f>
        <v>قسم الحقن</v>
      </c>
      <c r="E135" s="24">
        <f t="shared" si="1"/>
        <v>0</v>
      </c>
      <c r="F135" s="24"/>
      <c r="G135" s="24"/>
      <c r="H135" s="24"/>
      <c r="I135" s="24">
        <f>'كشف المرتبات'!AN133</f>
        <v>406.3888888888888</v>
      </c>
    </row>
    <row r="136" spans="1:9" ht="16.5" thickBot="1" x14ac:dyDescent="0.25">
      <c r="A136" s="24">
        <f>'حضور وانصراف'!D139</f>
        <v>124</v>
      </c>
      <c r="B136" s="24">
        <f>'حضور وانصراف'!E139</f>
        <v>259</v>
      </c>
      <c r="C136" s="24" t="str">
        <f>'البيان النهائى '!C136</f>
        <v>رمضان احمد محمد محمد ابو خضير</v>
      </c>
      <c r="D136" s="24" t="str">
        <f>'حضور وانصراف'!G139</f>
        <v>قسم الحقن</v>
      </c>
      <c r="E136" s="24">
        <f t="shared" si="1"/>
        <v>0</v>
      </c>
      <c r="F136" s="24"/>
      <c r="G136" s="24"/>
      <c r="H136" s="24"/>
      <c r="I136" s="24">
        <f>'كشف المرتبات'!AN134</f>
        <v>662.22222222222229</v>
      </c>
    </row>
    <row r="137" spans="1:9" ht="16.5" thickBot="1" x14ac:dyDescent="0.25">
      <c r="A137" s="24">
        <f>'حضور وانصراف'!D140</f>
        <v>125</v>
      </c>
      <c r="B137" s="24">
        <f>'حضور وانصراف'!E140</f>
        <v>553</v>
      </c>
      <c r="C137" s="24" t="str">
        <f>'البيان النهائى '!C137</f>
        <v>عبدالمنعم عبدالمنعم محمد السيد خليل</v>
      </c>
      <c r="D137" s="24" t="str">
        <f>'حضور وانصراف'!G140</f>
        <v>عامل انتاج</v>
      </c>
      <c r="E137" s="24">
        <f t="shared" si="1"/>
        <v>0</v>
      </c>
      <c r="F137" s="24"/>
      <c r="G137" s="24"/>
      <c r="H137" s="24"/>
      <c r="I137" s="24">
        <f>'كشف المرتبات'!AN135</f>
        <v>272.22222222222217</v>
      </c>
    </row>
    <row r="138" spans="1:9" ht="16.5" thickBot="1" x14ac:dyDescent="0.25">
      <c r="A138" s="24">
        <f>'حضور وانصراف'!D141</f>
        <v>126</v>
      </c>
      <c r="B138" s="24">
        <f>'حضور وانصراف'!E141</f>
        <v>275</v>
      </c>
      <c r="C138" s="24" t="str">
        <f>'البيان النهائى '!C138</f>
        <v>احمد محمد احمد جليل</v>
      </c>
      <c r="D138" s="24" t="str">
        <f>'حضور وانصراف'!G141</f>
        <v>مشرف قسم التغليف</v>
      </c>
      <c r="E138" s="24">
        <f t="shared" si="1"/>
        <v>0</v>
      </c>
      <c r="F138" s="24"/>
      <c r="G138" s="24"/>
      <c r="H138" s="24"/>
      <c r="I138" s="24">
        <f>'كشف المرتبات'!AN136</f>
        <v>744.30555555555554</v>
      </c>
    </row>
    <row r="139" spans="1:9" ht="16.5" thickBot="1" x14ac:dyDescent="0.25">
      <c r="A139" s="24">
        <f>'حضور وانصراف'!D142</f>
        <v>127</v>
      </c>
      <c r="B139" s="24">
        <f>'حضور وانصراف'!E142</f>
        <v>344</v>
      </c>
      <c r="C139" s="24" t="str">
        <f>'البيان النهائى '!C139</f>
        <v>اسامه محمد عبدالحليم عبدالنبى</v>
      </c>
      <c r="D139" s="24" t="str">
        <f>'حضور وانصراف'!G142</f>
        <v>مشرف قسم التغليف</v>
      </c>
      <c r="E139" s="24">
        <f t="shared" si="1"/>
        <v>0</v>
      </c>
      <c r="F139" s="24"/>
      <c r="G139" s="24"/>
      <c r="H139" s="24"/>
      <c r="I139" s="24">
        <f>'كشف المرتبات'!AN137</f>
        <v>596.25</v>
      </c>
    </row>
    <row r="140" spans="1:9" ht="16.5" thickBot="1" x14ac:dyDescent="0.25">
      <c r="A140" s="24">
        <f>'حضور وانصراف'!D143</f>
        <v>128</v>
      </c>
      <c r="B140" s="24">
        <f>'حضور وانصراف'!E143</f>
        <v>274</v>
      </c>
      <c r="C140" s="24" t="str">
        <f>'البيان النهائى '!C140</f>
        <v>احمد عبدالمنعم احمد عبدالحميد</v>
      </c>
      <c r="D140" s="24" t="str">
        <f>'حضور وانصراف'!G143</f>
        <v>قسم التغليف</v>
      </c>
      <c r="E140" s="24">
        <f t="shared" si="1"/>
        <v>0</v>
      </c>
      <c r="F140" s="24"/>
      <c r="G140" s="24"/>
      <c r="H140" s="24"/>
      <c r="I140" s="24">
        <f>'كشف المرتبات'!AN138</f>
        <v>1268.7722222222224</v>
      </c>
    </row>
    <row r="141" spans="1:9" ht="16.5" thickBot="1" x14ac:dyDescent="0.25">
      <c r="A141" s="24">
        <f>'حضور وانصراف'!D144</f>
        <v>129</v>
      </c>
      <c r="B141" s="24">
        <f>'حضور وانصراف'!E144</f>
        <v>381</v>
      </c>
      <c r="C141" s="24" t="str">
        <f>'البيان النهائى '!C141</f>
        <v>محمد سمير طلعت محمود خليفه</v>
      </c>
      <c r="D141" s="24" t="str">
        <f>'حضور وانصراف'!G144</f>
        <v>قسم التغليف</v>
      </c>
      <c r="E141" s="24">
        <f t="shared" si="1"/>
        <v>0</v>
      </c>
      <c r="F141" s="24"/>
      <c r="G141" s="24"/>
      <c r="H141" s="24"/>
      <c r="I141" s="24">
        <f>'كشف المرتبات'!AN139</f>
        <v>241.11111111111109</v>
      </c>
    </row>
    <row r="142" spans="1:9" ht="16.5" thickBot="1" x14ac:dyDescent="0.25">
      <c r="A142" s="24">
        <f>'حضور وانصراف'!D145</f>
        <v>130</v>
      </c>
      <c r="B142" s="24">
        <f>'حضور وانصراف'!E145</f>
        <v>276</v>
      </c>
      <c r="C142" s="24" t="str">
        <f>'البيان النهائى '!C142</f>
        <v>خالد رمضان بندارى ابراهيم محجوب</v>
      </c>
      <c r="D142" s="24" t="str">
        <f>'حضور وانصراف'!G145</f>
        <v>قسم التغليف</v>
      </c>
      <c r="E142" s="24">
        <f t="shared" ref="E142:E205" si="2">F142+G142+H142</f>
        <v>0</v>
      </c>
      <c r="F142" s="24"/>
      <c r="G142" s="24"/>
      <c r="H142" s="24"/>
      <c r="I142" s="24">
        <f>'كشف المرتبات'!AN140</f>
        <v>256.66666666666669</v>
      </c>
    </row>
    <row r="143" spans="1:9" ht="16.5" thickBot="1" x14ac:dyDescent="0.25">
      <c r="A143" s="24">
        <f>'حضور وانصراف'!D146</f>
        <v>131</v>
      </c>
      <c r="B143" s="24">
        <f>'حضور وانصراف'!E146</f>
        <v>278</v>
      </c>
      <c r="C143" s="24" t="str">
        <f>'البيان النهائى '!C143</f>
        <v>مصطفى نحمده محمد على هيكل</v>
      </c>
      <c r="D143" s="24" t="str">
        <f>'حضور وانصراف'!G146</f>
        <v>قسم التغليف</v>
      </c>
      <c r="E143" s="24">
        <f t="shared" si="2"/>
        <v>0</v>
      </c>
      <c r="F143" s="24"/>
      <c r="G143" s="24"/>
      <c r="H143" s="24"/>
      <c r="I143" s="24">
        <f>'كشف المرتبات'!AN141</f>
        <v>525</v>
      </c>
    </row>
    <row r="144" spans="1:9" ht="16.5" thickBot="1" x14ac:dyDescent="0.25">
      <c r="A144" s="24">
        <f>'حضور وانصراف'!D147</f>
        <v>132</v>
      </c>
      <c r="B144" s="24">
        <f>'حضور وانصراف'!E147</f>
        <v>513</v>
      </c>
      <c r="C144" s="24" t="str">
        <f>'البيان النهائى '!C144</f>
        <v>سامح عرفه حسن سيد احمد عبده</v>
      </c>
      <c r="D144" s="24" t="str">
        <f>'حضور وانصراف'!G147</f>
        <v>قسم التغليف</v>
      </c>
      <c r="E144" s="24">
        <f t="shared" si="2"/>
        <v>0</v>
      </c>
      <c r="F144" s="24"/>
      <c r="G144" s="24"/>
      <c r="H144" s="24"/>
      <c r="I144" s="24">
        <f>'كشف المرتبات'!AN142</f>
        <v>531.25</v>
      </c>
    </row>
    <row r="145" spans="1:9" ht="16.5" thickBot="1" x14ac:dyDescent="0.25">
      <c r="A145" s="24">
        <f>'حضور وانصراف'!D148</f>
        <v>133</v>
      </c>
      <c r="B145" s="24">
        <f>'حضور وانصراف'!E148</f>
        <v>280</v>
      </c>
      <c r="C145" s="24" t="str">
        <f>'البيان النهائى '!C145</f>
        <v>ايهاب سمير سعد احمد على</v>
      </c>
      <c r="D145" s="24" t="str">
        <f>'حضور وانصراف'!G148</f>
        <v>قسم التغليف</v>
      </c>
      <c r="E145" s="24">
        <f t="shared" si="2"/>
        <v>0</v>
      </c>
      <c r="F145" s="24"/>
      <c r="G145" s="24"/>
      <c r="H145" s="24"/>
      <c r="I145" s="24">
        <f>'كشف المرتبات'!AN143</f>
        <v>386.9444444444444</v>
      </c>
    </row>
    <row r="146" spans="1:9" ht="16.5" thickBot="1" x14ac:dyDescent="0.25">
      <c r="A146" s="24">
        <f>'حضور وانصراف'!D149</f>
        <v>134</v>
      </c>
      <c r="B146" s="24">
        <f>'حضور وانصراف'!E149</f>
        <v>293</v>
      </c>
      <c r="C146" s="24" t="str">
        <f>'البيان النهائى '!C146</f>
        <v>محمد عبدالفتاح احمد احمد جبريل</v>
      </c>
      <c r="D146" s="24" t="str">
        <f>'حضور وانصراف'!G149</f>
        <v>قسم التغليف</v>
      </c>
      <c r="E146" s="24">
        <f t="shared" si="2"/>
        <v>0</v>
      </c>
      <c r="F146" s="24"/>
      <c r="G146" s="24"/>
      <c r="H146" s="24"/>
      <c r="I146" s="24">
        <f>'كشف المرتبات'!AN144</f>
        <v>58.333333333333329</v>
      </c>
    </row>
    <row r="147" spans="1:9" ht="16.5" thickBot="1" x14ac:dyDescent="0.25">
      <c r="A147" s="24">
        <f>'حضور وانصراف'!D150</f>
        <v>135</v>
      </c>
      <c r="B147" s="24">
        <f>'حضور وانصراف'!E150</f>
        <v>287</v>
      </c>
      <c r="C147" s="24" t="str">
        <f>'البيان النهائى '!C147</f>
        <v>اشرف صابر عبدالمجيد احمد البليدى</v>
      </c>
      <c r="D147" s="24" t="str">
        <f>'حضور وانصراف'!G150</f>
        <v>مشرف قسم التغليف</v>
      </c>
      <c r="E147" s="24">
        <f t="shared" si="2"/>
        <v>0</v>
      </c>
      <c r="F147" s="24"/>
      <c r="G147" s="24"/>
      <c r="H147" s="24"/>
      <c r="I147" s="24">
        <f>'كشف المرتبات'!AN145</f>
        <v>194.44444444444443</v>
      </c>
    </row>
    <row r="148" spans="1:9" ht="16.5" thickBot="1" x14ac:dyDescent="0.25">
      <c r="A148" s="24">
        <f>'حضور وانصراف'!D151</f>
        <v>136</v>
      </c>
      <c r="B148" s="24">
        <f>'حضور وانصراف'!E151</f>
        <v>239</v>
      </c>
      <c r="C148" s="24" t="str">
        <f>'البيان النهائى '!C148</f>
        <v>مصطفى محمود السيد احمد عبدالرحمن</v>
      </c>
      <c r="D148" s="24" t="str">
        <f>'حضور وانصراف'!G151</f>
        <v>قسم التغليف</v>
      </c>
      <c r="E148" s="24">
        <f t="shared" si="2"/>
        <v>0</v>
      </c>
      <c r="F148" s="24"/>
      <c r="G148" s="24"/>
      <c r="H148" s="24"/>
      <c r="I148" s="24">
        <f>'كشف المرتبات'!AN146</f>
        <v>612.49999999999989</v>
      </c>
    </row>
    <row r="149" spans="1:9" ht="16.5" thickBot="1" x14ac:dyDescent="0.25">
      <c r="A149" s="24">
        <f>'حضور وانصراف'!D152</f>
        <v>137</v>
      </c>
      <c r="B149" s="24">
        <f>'حضور وانصراف'!E152</f>
        <v>583</v>
      </c>
      <c r="C149" s="24" t="str">
        <f>'البيان النهائى '!C149</f>
        <v>حسن يوسف عبدالحميد قرنى</v>
      </c>
      <c r="D149" s="24" t="str">
        <f>'حضور وانصراف'!G152</f>
        <v>قسم التغليف</v>
      </c>
      <c r="E149" s="24">
        <f t="shared" si="2"/>
        <v>0</v>
      </c>
      <c r="F149" s="24"/>
      <c r="G149" s="24"/>
      <c r="H149" s="24"/>
      <c r="I149" s="24">
        <f>'كشف المرتبات'!AN147</f>
        <v>777.77777777777783</v>
      </c>
    </row>
    <row r="150" spans="1:9" ht="16.5" thickBot="1" x14ac:dyDescent="0.25">
      <c r="A150" s="24">
        <f>'حضور وانصراف'!D153</f>
        <v>138</v>
      </c>
      <c r="B150" s="24">
        <f>'حضور وانصراف'!E153</f>
        <v>582</v>
      </c>
      <c r="C150" s="24" t="str">
        <f>'البيان النهائى '!C150</f>
        <v>سيد رمضان شعبان حسن</v>
      </c>
      <c r="D150" s="24" t="str">
        <f>'حضور وانصراف'!G153</f>
        <v>قسم التغليف</v>
      </c>
      <c r="E150" s="24">
        <f t="shared" si="2"/>
        <v>0</v>
      </c>
      <c r="F150" s="24"/>
      <c r="G150" s="24"/>
      <c r="H150" s="24"/>
      <c r="I150" s="24">
        <f>'كشف المرتبات'!AN148</f>
        <v>557.22222222222217</v>
      </c>
    </row>
    <row r="151" spans="1:9" ht="16.5" thickBot="1" x14ac:dyDescent="0.25">
      <c r="A151" s="24">
        <f>'حضور وانصراف'!D154</f>
        <v>139</v>
      </c>
      <c r="B151" s="24">
        <f>'حضور وانصراف'!E154</f>
        <v>550</v>
      </c>
      <c r="C151" s="24" t="str">
        <f>'البيان النهائى '!C151</f>
        <v>هانى حسن قناوى منصور</v>
      </c>
      <c r="D151" s="24" t="str">
        <f>'حضور وانصراف'!G154</f>
        <v>عامل انتاج</v>
      </c>
      <c r="E151" s="24">
        <f t="shared" si="2"/>
        <v>0</v>
      </c>
      <c r="F151" s="24"/>
      <c r="G151" s="24"/>
      <c r="H151" s="24"/>
      <c r="I151" s="24">
        <f>'كشف المرتبات'!AN149</f>
        <v>689.44444444444434</v>
      </c>
    </row>
    <row r="152" spans="1:9" ht="16.5" thickBot="1" x14ac:dyDescent="0.25">
      <c r="A152" s="24">
        <f>'حضور وانصراف'!D155</f>
        <v>140</v>
      </c>
      <c r="B152" s="24">
        <f>'حضور وانصراف'!E155</f>
        <v>581</v>
      </c>
      <c r="C152" s="24" t="str">
        <f>'البيان النهائى '!C152</f>
        <v>عبدالحميد يوسف عبدالحميد قرنى</v>
      </c>
      <c r="D152" s="24" t="str">
        <f>'حضور وانصراف'!G155</f>
        <v>عامل انتاج</v>
      </c>
      <c r="E152" s="24">
        <f t="shared" si="2"/>
        <v>0</v>
      </c>
      <c r="F152" s="24"/>
      <c r="G152" s="24"/>
      <c r="H152" s="24"/>
      <c r="I152" s="24">
        <f>'كشف المرتبات'!AN150</f>
        <v>689.44444444444434</v>
      </c>
    </row>
    <row r="153" spans="1:9" ht="16.5" thickBot="1" x14ac:dyDescent="0.25">
      <c r="A153" s="24">
        <f>'حضور وانصراف'!D156</f>
        <v>141</v>
      </c>
      <c r="B153" s="24">
        <f>'حضور وانصراف'!E156</f>
        <v>359</v>
      </c>
      <c r="C153" s="24" t="str">
        <f>'البيان النهائى '!C153</f>
        <v>عبدالله عبده عبدالله انور نافع</v>
      </c>
      <c r="D153" s="24" t="str">
        <f>'حضور وانصراف'!G156</f>
        <v>عامل انتاج</v>
      </c>
      <c r="E153" s="24">
        <f t="shared" si="2"/>
        <v>0</v>
      </c>
      <c r="F153" s="24"/>
      <c r="G153" s="24"/>
      <c r="H153" s="24"/>
      <c r="I153" s="24">
        <f>'كشف المرتبات'!AN151</f>
        <v>458.88888888888886</v>
      </c>
    </row>
    <row r="154" spans="1:9" ht="16.5" thickBot="1" x14ac:dyDescent="0.25">
      <c r="A154" s="24">
        <f>'حضور وانصراف'!D157</f>
        <v>142</v>
      </c>
      <c r="B154" s="24">
        <f>'حضور وانصراف'!E157</f>
        <v>586</v>
      </c>
      <c r="C154" s="24" t="str">
        <f>'البيان النهائى '!C154</f>
        <v>مصطفى هلال عبدالعظيم نادى</v>
      </c>
      <c r="D154" s="24" t="str">
        <f>'حضور وانصراف'!G157</f>
        <v>عامل انتاج</v>
      </c>
      <c r="E154" s="24">
        <f t="shared" si="2"/>
        <v>0</v>
      </c>
      <c r="F154" s="24"/>
      <c r="G154" s="24"/>
      <c r="H154" s="24"/>
      <c r="I154" s="24">
        <f>'كشف المرتبات'!AN152</f>
        <v>661.11111111111097</v>
      </c>
    </row>
    <row r="155" spans="1:9" ht="16.5" thickBot="1" x14ac:dyDescent="0.25">
      <c r="A155" s="24">
        <f>'حضور وانصراف'!D158</f>
        <v>143</v>
      </c>
      <c r="B155" s="24">
        <f>'حضور وانصراف'!E158</f>
        <v>196</v>
      </c>
      <c r="C155" s="24" t="str">
        <f>'البيان النهائى '!C155</f>
        <v>اسلام ابراهيم عبدالفتاح يوسف رحيم</v>
      </c>
      <c r="D155" s="24" t="str">
        <f>'حضور وانصراف'!G158</f>
        <v>قسم التغليف</v>
      </c>
      <c r="E155" s="24">
        <f t="shared" si="2"/>
        <v>0</v>
      </c>
      <c r="F155" s="24"/>
      <c r="G155" s="24"/>
      <c r="H155" s="24"/>
      <c r="I155" s="24">
        <f>'كشف المرتبات'!AN153</f>
        <v>373.33333333333331</v>
      </c>
    </row>
    <row r="156" spans="1:9" ht="16.5" thickBot="1" x14ac:dyDescent="0.25">
      <c r="A156" s="24">
        <f>'حضور وانصراف'!D159</f>
        <v>144</v>
      </c>
      <c r="B156" s="24">
        <f>'حضور وانصراف'!E159</f>
        <v>169</v>
      </c>
      <c r="C156" s="24" t="str">
        <f>'البيان النهائى '!C156</f>
        <v>تامر كمال محمود صقر</v>
      </c>
      <c r="D156" s="24" t="str">
        <f>'حضور وانصراف'!G159</f>
        <v>مدير قسم الصيانة</v>
      </c>
      <c r="E156" s="24">
        <f t="shared" si="2"/>
        <v>0</v>
      </c>
      <c r="F156" s="24"/>
      <c r="G156" s="24"/>
      <c r="H156" s="24"/>
      <c r="I156" s="24">
        <f>'كشف المرتبات'!AN154</f>
        <v>2008.3333333333335</v>
      </c>
    </row>
    <row r="157" spans="1:9" ht="16.5" thickBot="1" x14ac:dyDescent="0.25">
      <c r="A157" s="24">
        <f>'حضور وانصراف'!D160</f>
        <v>145</v>
      </c>
      <c r="B157" s="24">
        <f>'حضور وانصراف'!E160</f>
        <v>170</v>
      </c>
      <c r="C157" s="24" t="str">
        <f>'البيان النهائى '!C157</f>
        <v>فوزى محمود رزق محمد</v>
      </c>
      <c r="D157" s="24" t="str">
        <f>'حضور وانصراف'!G160</f>
        <v>قسم صيانة السباكة</v>
      </c>
      <c r="E157" s="24">
        <f t="shared" si="2"/>
        <v>0</v>
      </c>
      <c r="F157" s="24"/>
      <c r="G157" s="24"/>
      <c r="H157" s="24"/>
      <c r="I157" s="24">
        <f>'كشف المرتبات'!AN155</f>
        <v>1153.8541666666665</v>
      </c>
    </row>
    <row r="158" spans="1:9" ht="16.5" thickBot="1" x14ac:dyDescent="0.25">
      <c r="A158" s="24">
        <f>'حضور وانصراف'!D161</f>
        <v>146</v>
      </c>
      <c r="B158" s="24">
        <f>'حضور وانصراف'!E161</f>
        <v>172</v>
      </c>
      <c r="C158" s="24" t="str">
        <f>'البيان النهائى '!C158</f>
        <v>اسامه لبيب عبدالحليم عبدالحفيظ</v>
      </c>
      <c r="D158" s="24" t="str">
        <f>'حضور وانصراف'!G161</f>
        <v>قسم الصيانة</v>
      </c>
      <c r="E158" s="24">
        <f t="shared" si="2"/>
        <v>0</v>
      </c>
      <c r="F158" s="24"/>
      <c r="G158" s="24"/>
      <c r="H158" s="24"/>
      <c r="I158" s="24">
        <f>'كشف المرتبات'!AN156</f>
        <v>768.05555555555566</v>
      </c>
    </row>
    <row r="159" spans="1:9" ht="16.5" thickBot="1" x14ac:dyDescent="0.25">
      <c r="A159" s="24">
        <f>'حضور وانصراف'!D162</f>
        <v>147</v>
      </c>
      <c r="B159" s="24">
        <f>'حضور وانصراف'!E162</f>
        <v>173</v>
      </c>
      <c r="C159" s="24" t="str">
        <f>'البيان النهائى '!C159</f>
        <v>محسن السيد محمود عبدالله</v>
      </c>
      <c r="D159" s="24" t="str">
        <f>'حضور وانصراف'!G162</f>
        <v>صيانة كهرباء</v>
      </c>
      <c r="E159" s="24">
        <f t="shared" si="2"/>
        <v>0</v>
      </c>
      <c r="F159" s="24"/>
      <c r="G159" s="24"/>
      <c r="H159" s="24"/>
      <c r="I159" s="24">
        <f>'كشف المرتبات'!AN157</f>
        <v>2289.5833333333335</v>
      </c>
    </row>
    <row r="160" spans="1:9" ht="16.5" thickBot="1" x14ac:dyDescent="0.25">
      <c r="A160" s="24">
        <f>'حضور وانصراف'!D163</f>
        <v>148</v>
      </c>
      <c r="B160" s="24">
        <f>'حضور وانصراف'!E163</f>
        <v>298</v>
      </c>
      <c r="C160" s="24" t="str">
        <f>'البيان النهائى '!C160</f>
        <v>محمود سعيد بيومى محمد سعد</v>
      </c>
      <c r="D160" s="24" t="str">
        <f>'حضور وانصراف'!G163</f>
        <v>صيانة تكيفات</v>
      </c>
      <c r="E160" s="24">
        <f t="shared" si="2"/>
        <v>0</v>
      </c>
      <c r="F160" s="24"/>
      <c r="G160" s="24"/>
      <c r="H160" s="24"/>
      <c r="I160" s="24">
        <f>'كشف المرتبات'!AN158</f>
        <v>641.66666666666663</v>
      </c>
    </row>
    <row r="161" spans="1:9" ht="16.5" thickBot="1" x14ac:dyDescent="0.25">
      <c r="A161" s="24">
        <f>'حضور وانصراف'!D164</f>
        <v>149</v>
      </c>
      <c r="B161" s="24">
        <f>'حضور وانصراف'!E164</f>
        <v>0</v>
      </c>
      <c r="C161" s="24" t="str">
        <f>'البيان النهائى '!C161</f>
        <v>محمد مدحت سعيد عطيه</v>
      </c>
      <c r="D161" s="24" t="str">
        <f>'حضور وانصراف'!G164</f>
        <v>؟؟؟؟؟؟</v>
      </c>
      <c r="E161" s="24">
        <f t="shared" si="2"/>
        <v>0</v>
      </c>
      <c r="F161" s="24"/>
      <c r="G161" s="24"/>
      <c r="H161" s="24"/>
      <c r="I161" s="24">
        <f>'كشف المرتبات'!AN159</f>
        <v>490</v>
      </c>
    </row>
    <row r="162" spans="1:9" ht="16.5" thickBot="1" x14ac:dyDescent="0.25">
      <c r="A162" s="24">
        <f>'حضور وانصراف'!D165</f>
        <v>150</v>
      </c>
      <c r="B162" s="24">
        <f>'حضور وانصراف'!E165</f>
        <v>0</v>
      </c>
      <c r="C162" s="24" t="str">
        <f>'البيان النهائى '!C162</f>
        <v>يوسف احمد السيد على</v>
      </c>
      <c r="D162" s="24" t="str">
        <f>'حضور وانصراف'!G165</f>
        <v>؟؟؟؟؟؟</v>
      </c>
      <c r="E162" s="24">
        <f t="shared" si="2"/>
        <v>0</v>
      </c>
      <c r="F162" s="24"/>
      <c r="G162" s="24"/>
      <c r="H162" s="24"/>
      <c r="I162" s="24">
        <f>'كشف المرتبات'!AN160</f>
        <v>381.11111111111109</v>
      </c>
    </row>
    <row r="163" spans="1:9" ht="16.5" thickBot="1" x14ac:dyDescent="0.25">
      <c r="A163" s="24">
        <f>'حضور وانصراف'!D166</f>
        <v>151</v>
      </c>
      <c r="B163" s="24">
        <f>'حضور وانصراف'!E166</f>
        <v>0</v>
      </c>
      <c r="C163" s="24" t="str">
        <f>'البيان النهائى '!C163</f>
        <v>محمد السيد طه ابو عطوان</v>
      </c>
      <c r="D163" s="24" t="str">
        <f>'حضور وانصراف'!G166</f>
        <v>؟؟؟؟؟</v>
      </c>
      <c r="E163" s="24">
        <f t="shared" si="2"/>
        <v>0</v>
      </c>
      <c r="F163" s="24"/>
      <c r="G163" s="24"/>
      <c r="H163" s="24"/>
      <c r="I163" s="24">
        <f>'كشف المرتبات'!AN161</f>
        <v>490</v>
      </c>
    </row>
    <row r="164" spans="1:9" ht="16.5" thickBot="1" x14ac:dyDescent="0.25">
      <c r="A164" s="24">
        <f>'حضور وانصراف'!D167</f>
        <v>152</v>
      </c>
      <c r="B164" s="24">
        <f>'حضور وانصراف'!E167</f>
        <v>0</v>
      </c>
      <c r="C164" s="24" t="str">
        <f>'البيان النهائى '!C164</f>
        <v>محمد وحيد ابراهيم شعبان</v>
      </c>
      <c r="D164" s="24" t="str">
        <f>'حضور وانصراف'!G167</f>
        <v>اول يوم 4 مخزن</v>
      </c>
      <c r="E164" s="24">
        <f t="shared" si="2"/>
        <v>0</v>
      </c>
      <c r="F164" s="24"/>
      <c r="G164" s="24"/>
      <c r="H164" s="24"/>
      <c r="I164" s="24">
        <f>'كشف المرتبات'!AN162</f>
        <v>324.72222222222223</v>
      </c>
    </row>
    <row r="165" spans="1:9" ht="16.5" thickBot="1" x14ac:dyDescent="0.25">
      <c r="A165" s="24">
        <f>'حضور وانصراف'!D168</f>
        <v>153</v>
      </c>
      <c r="B165" s="24">
        <f>'حضور وانصراف'!E168</f>
        <v>0</v>
      </c>
      <c r="C165" s="24" t="str">
        <f>'البيان النهائى '!C165</f>
        <v>تامر عبدالمجيد محمود عبدالمجيد</v>
      </c>
      <c r="D165" s="24" t="str">
        <f>'حضور وانصراف'!G168</f>
        <v>اول يوم4</v>
      </c>
      <c r="E165" s="24">
        <f t="shared" si="2"/>
        <v>0</v>
      </c>
      <c r="F165" s="24"/>
      <c r="G165" s="24"/>
      <c r="H165" s="24"/>
      <c r="I165" s="24">
        <f>'كشف المرتبات'!AN163</f>
        <v>217.77777777777777</v>
      </c>
    </row>
    <row r="166" spans="1:9" ht="16.5" thickBot="1" x14ac:dyDescent="0.25">
      <c r="A166" s="24">
        <f>'حضور وانصراف'!D169</f>
        <v>154</v>
      </c>
      <c r="B166" s="24">
        <f>'حضور وانصراف'!E169</f>
        <v>0</v>
      </c>
      <c r="C166" s="24" t="str">
        <f>'البيان النهائى '!C166</f>
        <v>عمرو محمد عبدالعال لبيب</v>
      </c>
      <c r="D166" s="24" t="str">
        <f>'حضور وانصراف'!G169</f>
        <v>اول يوم4</v>
      </c>
      <c r="E166" s="24">
        <f t="shared" si="2"/>
        <v>0</v>
      </c>
      <c r="F166" s="24"/>
      <c r="G166" s="24"/>
      <c r="H166" s="24"/>
      <c r="I166" s="24">
        <f>'كشف المرتبات'!AN164</f>
        <v>54.444444444444443</v>
      </c>
    </row>
    <row r="167" spans="1:9" ht="16.5" thickBot="1" x14ac:dyDescent="0.25">
      <c r="A167" s="24">
        <f>'حضور وانصراف'!D170</f>
        <v>155</v>
      </c>
      <c r="B167" s="24">
        <f>'حضور وانصراف'!E170</f>
        <v>0</v>
      </c>
      <c r="C167" s="24" t="str">
        <f>'البيان النهائى '!C167</f>
        <v>مصطفى عيد عبدالمنعم عبدالحى</v>
      </c>
      <c r="D167" s="24" t="str">
        <f>'حضور وانصراف'!G170</f>
        <v>؟؟؟؟</v>
      </c>
      <c r="E167" s="24">
        <f t="shared" si="2"/>
        <v>0</v>
      </c>
      <c r="F167" s="24"/>
      <c r="G167" s="24"/>
      <c r="H167" s="24"/>
      <c r="I167" s="24">
        <f>'كشف المرتبات'!AN165</f>
        <v>54.444444444444443</v>
      </c>
    </row>
    <row r="168" spans="1:9" ht="16.5" thickBot="1" x14ac:dyDescent="0.25">
      <c r="A168" s="24">
        <f>'حضور وانصراف'!D171</f>
        <v>156</v>
      </c>
      <c r="B168" s="24">
        <f>'حضور وانصراف'!E171</f>
        <v>0</v>
      </c>
      <c r="C168" s="24" t="str">
        <f>'البيان النهائى '!C168</f>
        <v>محمد عبدالسلام محمد عبدالسلام</v>
      </c>
      <c r="D168" s="24" t="str">
        <f>'حضور وانصراف'!G171</f>
        <v>؟؟؟؟؟</v>
      </c>
      <c r="E168" s="24">
        <f t="shared" si="2"/>
        <v>0</v>
      </c>
      <c r="F168" s="24"/>
      <c r="G168" s="24"/>
      <c r="H168" s="24"/>
      <c r="I168" s="24">
        <f>'كشف المرتبات'!AN166</f>
        <v>54.444444444444443</v>
      </c>
    </row>
    <row r="169" spans="1:9" ht="16.5" thickBot="1" x14ac:dyDescent="0.25">
      <c r="A169" s="24">
        <f>'حضور وانصراف'!D172</f>
        <v>157</v>
      </c>
      <c r="B169" s="24">
        <f>'حضور وانصراف'!E172</f>
        <v>0</v>
      </c>
      <c r="C169" s="24" t="str">
        <f>'البيان النهائى '!C169</f>
        <v>عبدالرؤف عبدالفتاح حمزه عبدالحليم</v>
      </c>
      <c r="D169" s="24" t="str">
        <f>'حضور وانصراف'!G172</f>
        <v>اول يوم5</v>
      </c>
      <c r="E169" s="24">
        <f t="shared" si="2"/>
        <v>0</v>
      </c>
      <c r="F169" s="24"/>
      <c r="G169" s="24"/>
      <c r="H169" s="24"/>
      <c r="I169" s="24">
        <f>'كشف المرتبات'!AN167</f>
        <v>54.444444444444443</v>
      </c>
    </row>
    <row r="170" spans="1:9" ht="16.5" thickBot="1" x14ac:dyDescent="0.25">
      <c r="A170" s="24">
        <f>'حضور وانصراف'!D173</f>
        <v>158</v>
      </c>
      <c r="B170" s="24">
        <f>'حضور وانصراف'!E173</f>
        <v>0</v>
      </c>
      <c r="C170" s="24" t="str">
        <f>'البيان النهائى '!C170</f>
        <v>محمد احمد حفنى حامد</v>
      </c>
      <c r="D170" s="24" t="str">
        <f>'حضور وانصراف'!G173</f>
        <v>اول يوم5</v>
      </c>
      <c r="E170" s="24">
        <f t="shared" si="2"/>
        <v>0</v>
      </c>
      <c r="F170" s="24"/>
      <c r="G170" s="24"/>
      <c r="H170" s="24"/>
      <c r="I170" s="24">
        <f>'كشف المرتبات'!AN168</f>
        <v>326.66666666666669</v>
      </c>
    </row>
    <row r="171" spans="1:9" ht="16.5" thickBot="1" x14ac:dyDescent="0.25">
      <c r="A171" s="24">
        <f>'حضور وانصراف'!D174</f>
        <v>159</v>
      </c>
      <c r="B171" s="24">
        <f>'حضور وانصراف'!E174</f>
        <v>0</v>
      </c>
      <c r="C171" s="24" t="str">
        <f>'البيان النهائى '!C171</f>
        <v>عبدالوهاب حسنى حسن صابر</v>
      </c>
      <c r="D171" s="24" t="str">
        <f>'حضور وانصراف'!G174</f>
        <v>اول يوم5</v>
      </c>
      <c r="E171" s="24">
        <f t="shared" si="2"/>
        <v>0</v>
      </c>
      <c r="F171" s="24"/>
      <c r="G171" s="24"/>
      <c r="H171" s="24"/>
      <c r="I171" s="24">
        <f>'كشف المرتبات'!AN169</f>
        <v>85.555555555555557</v>
      </c>
    </row>
    <row r="172" spans="1:9" ht="16.5" thickBot="1" x14ac:dyDescent="0.25">
      <c r="A172" s="24">
        <f>'حضور وانصراف'!D175</f>
        <v>160</v>
      </c>
      <c r="B172" s="24">
        <f>'حضور وانصراف'!E175</f>
        <v>0</v>
      </c>
      <c r="C172" s="24" t="str">
        <f>'البيان النهائى '!C172</f>
        <v>محروس عوض على عبدالسلام</v>
      </c>
      <c r="D172" s="24" t="str">
        <f>'حضور وانصراف'!G175</f>
        <v>اول يوم5</v>
      </c>
      <c r="E172" s="24">
        <f t="shared" si="2"/>
        <v>0</v>
      </c>
      <c r="F172" s="24"/>
      <c r="G172" s="24"/>
      <c r="H172" s="24"/>
      <c r="I172" s="24">
        <f>'كشف المرتبات'!AN170</f>
        <v>326.66666666666669</v>
      </c>
    </row>
    <row r="173" spans="1:9" ht="16.5" thickBot="1" x14ac:dyDescent="0.25">
      <c r="A173" s="24">
        <f>'حضور وانصراف'!D176</f>
        <v>161</v>
      </c>
      <c r="B173" s="24">
        <f>'حضور وانصراف'!E176</f>
        <v>0</v>
      </c>
      <c r="C173" s="24" t="str">
        <f>'البيان النهائى '!C173</f>
        <v>محمد اشرف السيد محمد</v>
      </c>
      <c r="D173" s="24" t="str">
        <f>'حضور وانصراف'!G176</f>
        <v>اول يوم6</v>
      </c>
      <c r="E173" s="24">
        <f t="shared" si="2"/>
        <v>0</v>
      </c>
      <c r="F173" s="24"/>
      <c r="G173" s="24"/>
      <c r="H173" s="24"/>
      <c r="I173" s="24">
        <f>'كشف المرتبات'!AN171</f>
        <v>217.77777777777777</v>
      </c>
    </row>
    <row r="174" spans="1:9" ht="16.5" thickBot="1" x14ac:dyDescent="0.25">
      <c r="A174" s="24">
        <f>'حضور وانصراف'!D177</f>
        <v>162</v>
      </c>
      <c r="B174" s="24">
        <f>'حضور وانصراف'!E177</f>
        <v>0</v>
      </c>
      <c r="C174" s="24" t="str">
        <f>'البيان النهائى '!C174</f>
        <v>عبدالله عبدالرحمن حسين</v>
      </c>
      <c r="D174" s="24" t="str">
        <f>'حضور وانصراف'!G177</f>
        <v>اول يوم8</v>
      </c>
      <c r="E174" s="24">
        <f t="shared" si="2"/>
        <v>0</v>
      </c>
      <c r="F174" s="24"/>
      <c r="G174" s="24"/>
      <c r="H174" s="24"/>
      <c r="I174" s="24">
        <f>'كشف المرتبات'!AN172</f>
        <v>163.33333333333334</v>
      </c>
    </row>
    <row r="175" spans="1:9" ht="16.5" thickBot="1" x14ac:dyDescent="0.25">
      <c r="A175" s="24">
        <f>'حضور وانصراف'!D178</f>
        <v>163</v>
      </c>
      <c r="B175" s="24">
        <f>'حضور وانصراف'!E178</f>
        <v>0</v>
      </c>
      <c r="C175" s="24" t="str">
        <f>'البيان النهائى '!C175</f>
        <v>اسلام يوسف محمد محمد</v>
      </c>
      <c r="D175" s="24" t="str">
        <f>'حضور وانصراف'!G178</f>
        <v>اول يوم9</v>
      </c>
      <c r="E175" s="24">
        <f t="shared" si="2"/>
        <v>0</v>
      </c>
      <c r="F175" s="24"/>
      <c r="G175" s="24"/>
      <c r="H175" s="24"/>
      <c r="I175" s="24">
        <f>'كشف المرتبات'!AN173</f>
        <v>108.88888888888889</v>
      </c>
    </row>
    <row r="176" spans="1:9" ht="16.5" thickBot="1" x14ac:dyDescent="0.25">
      <c r="A176" s="24">
        <f>'حضور وانصراف'!D179</f>
        <v>164</v>
      </c>
      <c r="B176" s="24">
        <f>'حضور وانصراف'!E179</f>
        <v>0</v>
      </c>
      <c r="C176" s="24" t="str">
        <f>'البيان النهائى '!C176</f>
        <v>احمد هيكل هيكل مصطفى</v>
      </c>
      <c r="D176" s="24" t="str">
        <f>'حضور وانصراف'!G179</f>
        <v>اول يوم9</v>
      </c>
      <c r="E176" s="24">
        <f t="shared" si="2"/>
        <v>0</v>
      </c>
      <c r="F176" s="24"/>
      <c r="G176" s="24"/>
      <c r="H176" s="24"/>
      <c r="I176" s="24">
        <f>'كشف المرتبات'!AN174</f>
        <v>108.88888888888889</v>
      </c>
    </row>
    <row r="177" spans="1:9" ht="16.5" thickBot="1" x14ac:dyDescent="0.25">
      <c r="A177" s="24">
        <f>'حضور وانصراف'!D180</f>
        <v>165</v>
      </c>
      <c r="B177" s="24">
        <f>'حضور وانصراف'!E180</f>
        <v>0</v>
      </c>
      <c r="C177" s="24" t="str">
        <f>'البيان النهائى '!C177</f>
        <v>احمد محمود ذكى غريب</v>
      </c>
      <c r="D177" s="24" t="str">
        <f>'حضور وانصراف'!G180</f>
        <v>اول يوم9</v>
      </c>
      <c r="E177" s="24">
        <f t="shared" si="2"/>
        <v>0</v>
      </c>
      <c r="F177" s="24"/>
      <c r="G177" s="24"/>
      <c r="H177" s="24"/>
      <c r="I177" s="24">
        <f>'كشف المرتبات'!AN175</f>
        <v>54.444444444444443</v>
      </c>
    </row>
    <row r="178" spans="1:9" ht="16.5" thickBot="1" x14ac:dyDescent="0.25">
      <c r="A178" s="24">
        <f>'حضور وانصراف'!D181</f>
        <v>166</v>
      </c>
      <c r="B178" s="24">
        <f>'حضور وانصراف'!E181</f>
        <v>0</v>
      </c>
      <c r="C178" s="24" t="str">
        <f>'البيان النهائى '!C178</f>
        <v>صابر عبدالعزيز عبدالصمد</v>
      </c>
      <c r="D178" s="24" t="str">
        <f>'حضور وانصراف'!G181</f>
        <v>اول يوم9</v>
      </c>
      <c r="E178" s="24">
        <f t="shared" si="2"/>
        <v>0</v>
      </c>
      <c r="F178" s="24"/>
      <c r="G178" s="24"/>
      <c r="H178" s="24"/>
      <c r="I178" s="24">
        <f>'كشف المرتبات'!AN176</f>
        <v>163.33333333333334</v>
      </c>
    </row>
    <row r="179" spans="1:9" ht="16.5" thickBot="1" x14ac:dyDescent="0.25">
      <c r="A179" s="24">
        <f>'حضور وانصراف'!D182</f>
        <v>167</v>
      </c>
      <c r="B179" s="24">
        <f>'حضور وانصراف'!E182</f>
        <v>0</v>
      </c>
      <c r="C179" s="24" t="str">
        <f>'البيان النهائى '!C179</f>
        <v>احمد محمد محمد حسين</v>
      </c>
      <c r="D179" s="24" t="str">
        <f>'حضور وانصراف'!G182</f>
        <v>؟؟؟؟؟؟</v>
      </c>
      <c r="E179" s="24">
        <f t="shared" si="2"/>
        <v>0</v>
      </c>
      <c r="F179" s="24"/>
      <c r="G179" s="24"/>
      <c r="H179" s="24"/>
      <c r="I179" s="24">
        <f>'كشف المرتبات'!AN177</f>
        <v>108.88888888888889</v>
      </c>
    </row>
    <row r="180" spans="1:9" ht="16.5" thickBot="1" x14ac:dyDescent="0.25">
      <c r="A180" s="24">
        <f>'حضور وانصراف'!D183</f>
        <v>168</v>
      </c>
      <c r="B180" s="24">
        <f>'حضور وانصراف'!E183</f>
        <v>0</v>
      </c>
      <c r="C180" s="24" t="str">
        <f>'البيان النهائى '!C180</f>
        <v>كريم سعد محمد على</v>
      </c>
      <c r="D180" s="24" t="str">
        <f>'حضور وانصراف'!G183</f>
        <v>؟؟؟؟؟؟</v>
      </c>
      <c r="E180" s="24">
        <f t="shared" si="2"/>
        <v>0</v>
      </c>
      <c r="F180" s="24"/>
      <c r="G180" s="24"/>
      <c r="H180" s="24"/>
      <c r="I180" s="24">
        <f>'كشف المرتبات'!AN178</f>
        <v>108.88888888888889</v>
      </c>
    </row>
    <row r="181" spans="1:9" ht="16.5" thickBot="1" x14ac:dyDescent="0.25">
      <c r="A181" s="24">
        <f>'حضور وانصراف'!D184</f>
        <v>169</v>
      </c>
      <c r="B181" s="24">
        <f>'حضور وانصراف'!E184</f>
        <v>0</v>
      </c>
      <c r="C181" s="24" t="str">
        <f>'البيان النهائى '!C181</f>
        <v>عبدالرحمن اشرف محمد حسانين</v>
      </c>
      <c r="D181" s="24" t="str">
        <f>'حضور وانصراف'!G184</f>
        <v>اول يوم10</v>
      </c>
      <c r="E181" s="24">
        <f t="shared" si="2"/>
        <v>0</v>
      </c>
      <c r="F181" s="24"/>
      <c r="G181" s="24"/>
      <c r="H181" s="24"/>
      <c r="I181" s="24">
        <f>'كشف المرتبات'!AN179</f>
        <v>73.888888888888886</v>
      </c>
    </row>
    <row r="182" spans="1:9" ht="16.5" thickBot="1" x14ac:dyDescent="0.25">
      <c r="A182" s="24">
        <f>'حضور وانصراف'!D185</f>
        <v>170</v>
      </c>
      <c r="B182" s="24">
        <f>'حضور وانصراف'!E185</f>
        <v>0</v>
      </c>
      <c r="C182" s="24" t="str">
        <f>'البيان النهائى '!C182</f>
        <v>عبدالرحمن فوزى محمود محمد</v>
      </c>
      <c r="D182" s="24" t="str">
        <f>'حضور وانصراف'!G185</f>
        <v>اول يوم10</v>
      </c>
      <c r="E182" s="24">
        <f t="shared" si="2"/>
        <v>0</v>
      </c>
      <c r="F182" s="24"/>
      <c r="G182" s="24"/>
      <c r="H182" s="24"/>
      <c r="I182" s="24">
        <f>'كشف المرتبات'!AN180</f>
        <v>108.88888888888889</v>
      </c>
    </row>
    <row r="183" spans="1:9" ht="16.5" thickBot="1" x14ac:dyDescent="0.25">
      <c r="A183" s="24">
        <f>'حضور وانصراف'!D186</f>
        <v>171</v>
      </c>
      <c r="B183" s="24">
        <f>'حضور وانصراف'!E186</f>
        <v>0</v>
      </c>
      <c r="C183" s="24" t="str">
        <f>'البيان النهائى '!C183</f>
        <v>محمد رمضان محمد منصور</v>
      </c>
      <c r="D183" s="24" t="str">
        <f>'حضور وانصراف'!G186</f>
        <v>اول يوم11</v>
      </c>
      <c r="E183" s="24">
        <f t="shared" si="2"/>
        <v>0</v>
      </c>
      <c r="F183" s="24"/>
      <c r="G183" s="24"/>
      <c r="H183" s="24"/>
      <c r="I183" s="24">
        <f>'كشف المرتبات'!AN181</f>
        <v>54.444444444444443</v>
      </c>
    </row>
    <row r="184" spans="1:9" ht="16.5" thickBot="1" x14ac:dyDescent="0.25">
      <c r="A184" s="24">
        <f>'حضور وانصراف'!D187</f>
        <v>172</v>
      </c>
      <c r="B184" s="24" t="str">
        <f>'حضور وانصراف'!E187</f>
        <v>الراتب متوقف</v>
      </c>
      <c r="C184" s="24" t="str">
        <f>'البيان النهائى '!C184</f>
        <v>مصطفى محمد عبدالمنعم</v>
      </c>
      <c r="D184" s="24" t="str">
        <f>'حضور وانصراف'!G187</f>
        <v>عامل انتاج</v>
      </c>
      <c r="E184" s="24">
        <f t="shared" si="2"/>
        <v>0</v>
      </c>
      <c r="F184" s="24"/>
      <c r="G184" s="24"/>
      <c r="H184" s="24"/>
      <c r="I184" s="24">
        <f>'كشف المرتبات'!AN182</f>
        <v>618.33333333333326</v>
      </c>
    </row>
    <row r="185" spans="1:9" ht="16.5" thickBot="1" x14ac:dyDescent="0.25">
      <c r="A185" s="24">
        <f>'حضور وانصراف'!D188</f>
        <v>173</v>
      </c>
      <c r="B185" s="24">
        <f>'حضور وانصراف'!E188</f>
        <v>0</v>
      </c>
      <c r="C185" s="24">
        <f>'البيان النهائى '!C185</f>
        <v>0</v>
      </c>
      <c r="D185" s="24" t="str">
        <f>'حضور وانصراف'!G188</f>
        <v>عامل انتاج</v>
      </c>
      <c r="E185" s="24">
        <f t="shared" si="2"/>
        <v>0</v>
      </c>
      <c r="F185" s="24"/>
      <c r="G185" s="24"/>
      <c r="H185" s="24"/>
      <c r="I185" s="24">
        <f>'كشف المرتبات'!AN183</f>
        <v>0</v>
      </c>
    </row>
    <row r="186" spans="1:9" ht="16.5" thickBot="1" x14ac:dyDescent="0.25">
      <c r="A186" s="24">
        <f>'حضور وانصراف'!D189</f>
        <v>174</v>
      </c>
      <c r="B186" s="24">
        <f>'حضور وانصراف'!E189</f>
        <v>0</v>
      </c>
      <c r="C186" s="24">
        <f>'البيان النهائى '!C186</f>
        <v>0</v>
      </c>
      <c r="D186" s="24" t="str">
        <f>'حضور وانصراف'!G189</f>
        <v>عامل انتاج</v>
      </c>
      <c r="E186" s="24">
        <f t="shared" si="2"/>
        <v>0</v>
      </c>
      <c r="F186" s="24"/>
      <c r="G186" s="24"/>
      <c r="H186" s="24"/>
      <c r="I186" s="24">
        <f>'كشف المرتبات'!AN184</f>
        <v>0</v>
      </c>
    </row>
    <row r="187" spans="1:9" ht="16.5" thickBot="1" x14ac:dyDescent="0.25">
      <c r="A187" s="24">
        <f>'حضور وانصراف'!D190</f>
        <v>175</v>
      </c>
      <c r="B187" s="24">
        <f>'حضور وانصراف'!E190</f>
        <v>0</v>
      </c>
      <c r="C187" s="24">
        <f>'البيان النهائى '!C187</f>
        <v>0</v>
      </c>
      <c r="D187" s="24" t="str">
        <f>'حضور وانصراف'!G190</f>
        <v>عامل انتاج</v>
      </c>
      <c r="E187" s="24">
        <f t="shared" si="2"/>
        <v>0</v>
      </c>
      <c r="F187" s="24"/>
      <c r="G187" s="24"/>
      <c r="H187" s="24"/>
      <c r="I187" s="24">
        <f>'كشف المرتبات'!AN185</f>
        <v>0</v>
      </c>
    </row>
    <row r="188" spans="1:9" ht="16.5" thickBot="1" x14ac:dyDescent="0.25">
      <c r="A188" s="24">
        <f>'حضور وانصراف'!D191</f>
        <v>176</v>
      </c>
      <c r="B188" s="24">
        <f>'حضور وانصراف'!E191</f>
        <v>0</v>
      </c>
      <c r="C188" s="24">
        <f>'البيان النهائى '!C188</f>
        <v>0</v>
      </c>
      <c r="D188" s="24" t="str">
        <f>'حضور وانصراف'!G191</f>
        <v>عامل انتاج</v>
      </c>
      <c r="E188" s="24">
        <f t="shared" si="2"/>
        <v>0</v>
      </c>
      <c r="F188" s="24"/>
      <c r="G188" s="24"/>
      <c r="H188" s="24"/>
      <c r="I188" s="24">
        <f>'كشف المرتبات'!AN186</f>
        <v>0</v>
      </c>
    </row>
    <row r="189" spans="1:9" ht="16.5" thickBot="1" x14ac:dyDescent="0.25">
      <c r="A189" s="24">
        <f>'حضور وانصراف'!D192</f>
        <v>177</v>
      </c>
      <c r="B189" s="24">
        <f>'حضور وانصراف'!E192</f>
        <v>0</v>
      </c>
      <c r="C189" s="24">
        <f>'البيان النهائى '!C189</f>
        <v>0</v>
      </c>
      <c r="D189" s="24" t="str">
        <f>'حضور وانصراف'!G192</f>
        <v>عامل انتاج</v>
      </c>
      <c r="E189" s="24">
        <f t="shared" si="2"/>
        <v>0</v>
      </c>
      <c r="F189" s="24"/>
      <c r="G189" s="24"/>
      <c r="H189" s="24"/>
      <c r="I189" s="24">
        <f>'كشف المرتبات'!AN187</f>
        <v>0</v>
      </c>
    </row>
    <row r="190" spans="1:9" ht="16.5" thickBot="1" x14ac:dyDescent="0.25">
      <c r="A190" s="24">
        <f>'حضور وانصراف'!D193</f>
        <v>178</v>
      </c>
      <c r="B190" s="24">
        <f>'حضور وانصراف'!E193</f>
        <v>0</v>
      </c>
      <c r="C190" s="24">
        <f>'البيان النهائى '!C190</f>
        <v>0</v>
      </c>
      <c r="D190" s="24" t="str">
        <f>'حضور وانصراف'!G193</f>
        <v>عامل انتاج</v>
      </c>
      <c r="E190" s="24">
        <f t="shared" si="2"/>
        <v>0</v>
      </c>
      <c r="F190" s="24"/>
      <c r="G190" s="24"/>
      <c r="H190" s="24"/>
      <c r="I190" s="24">
        <f>'كشف المرتبات'!AN188</f>
        <v>0</v>
      </c>
    </row>
    <row r="191" spans="1:9" ht="16.5" thickBot="1" x14ac:dyDescent="0.25">
      <c r="A191" s="24">
        <f>'حضور وانصراف'!D194</f>
        <v>179</v>
      </c>
      <c r="B191" s="24">
        <f>'حضور وانصراف'!E194</f>
        <v>0</v>
      </c>
      <c r="C191" s="24">
        <f>'البيان النهائى '!C191</f>
        <v>0</v>
      </c>
      <c r="D191" s="24" t="str">
        <f>'حضور وانصراف'!G194</f>
        <v>عامل انتاج</v>
      </c>
      <c r="E191" s="24">
        <f t="shared" si="2"/>
        <v>0</v>
      </c>
      <c r="F191" s="24"/>
      <c r="G191" s="24"/>
      <c r="H191" s="24"/>
      <c r="I191" s="24">
        <f>'كشف المرتبات'!AN189</f>
        <v>0</v>
      </c>
    </row>
    <row r="192" spans="1:9" ht="16.5" thickBot="1" x14ac:dyDescent="0.25">
      <c r="A192" s="24">
        <f>'حضور وانصراف'!D195</f>
        <v>180</v>
      </c>
      <c r="B192" s="24">
        <f>'حضور وانصراف'!E195</f>
        <v>0</v>
      </c>
      <c r="C192" s="24">
        <f>'البيان النهائى '!C192</f>
        <v>0</v>
      </c>
      <c r="D192" s="24" t="str">
        <f>'حضور وانصراف'!G195</f>
        <v>عامل انتاج</v>
      </c>
      <c r="E192" s="24">
        <f t="shared" si="2"/>
        <v>0</v>
      </c>
      <c r="F192" s="24"/>
      <c r="G192" s="24"/>
      <c r="H192" s="24"/>
      <c r="I192" s="24">
        <f>'كشف المرتبات'!AN190</f>
        <v>0</v>
      </c>
    </row>
    <row r="193" spans="1:9" ht="16.5" thickBot="1" x14ac:dyDescent="0.25">
      <c r="A193" s="24">
        <f>'حضور وانصراف'!D196</f>
        <v>181</v>
      </c>
      <c r="B193" s="24">
        <f>'حضور وانصراف'!E196</f>
        <v>0</v>
      </c>
      <c r="C193" s="24">
        <f>'البيان النهائى '!C193</f>
        <v>0</v>
      </c>
      <c r="D193" s="24" t="str">
        <f>'حضور وانصراف'!G196</f>
        <v>عامل انتاج</v>
      </c>
      <c r="E193" s="24">
        <f t="shared" si="2"/>
        <v>0</v>
      </c>
      <c r="F193" s="24"/>
      <c r="G193" s="24"/>
      <c r="H193" s="24"/>
      <c r="I193" s="24">
        <f>'كشف المرتبات'!AN191</f>
        <v>0</v>
      </c>
    </row>
    <row r="194" spans="1:9" ht="16.5" thickBot="1" x14ac:dyDescent="0.25">
      <c r="A194" s="24">
        <f>'حضور وانصراف'!D197</f>
        <v>182</v>
      </c>
      <c r="B194" s="24">
        <f>'حضور وانصراف'!E197</f>
        <v>0</v>
      </c>
      <c r="C194" s="24">
        <f>'البيان النهائى '!C194</f>
        <v>0</v>
      </c>
      <c r="D194" s="24" t="str">
        <f>'حضور وانصراف'!G197</f>
        <v>عامل انتاج</v>
      </c>
      <c r="E194" s="24">
        <f t="shared" si="2"/>
        <v>0</v>
      </c>
      <c r="F194" s="24"/>
      <c r="G194" s="24"/>
      <c r="H194" s="24"/>
      <c r="I194" s="24">
        <f>'كشف المرتبات'!AN192</f>
        <v>0</v>
      </c>
    </row>
    <row r="195" spans="1:9" ht="16.5" thickBot="1" x14ac:dyDescent="0.25">
      <c r="A195" s="24">
        <f>'حضور وانصراف'!D198</f>
        <v>183</v>
      </c>
      <c r="B195" s="24">
        <f>'حضور وانصراف'!E198</f>
        <v>0</v>
      </c>
      <c r="C195" s="24">
        <f>'البيان النهائى '!C195</f>
        <v>0</v>
      </c>
      <c r="D195" s="24" t="str">
        <f>'حضور وانصراف'!G198</f>
        <v>عامل انتاج</v>
      </c>
      <c r="E195" s="24">
        <f t="shared" si="2"/>
        <v>0</v>
      </c>
      <c r="F195" s="24"/>
      <c r="G195" s="24"/>
      <c r="H195" s="24"/>
      <c r="I195" s="24">
        <f>'كشف المرتبات'!AN193</f>
        <v>0</v>
      </c>
    </row>
    <row r="196" spans="1:9" ht="16.5" thickBot="1" x14ac:dyDescent="0.25">
      <c r="A196" s="24">
        <f>'حضور وانصراف'!D199</f>
        <v>184</v>
      </c>
      <c r="B196" s="24">
        <f>'حضور وانصراف'!E199</f>
        <v>0</v>
      </c>
      <c r="C196" s="24">
        <f>'البيان النهائى '!C196</f>
        <v>0</v>
      </c>
      <c r="D196" s="24" t="str">
        <f>'حضور وانصراف'!G199</f>
        <v>عامل انتاج</v>
      </c>
      <c r="E196" s="24">
        <f t="shared" si="2"/>
        <v>0</v>
      </c>
      <c r="F196" s="24"/>
      <c r="G196" s="24"/>
      <c r="H196" s="24"/>
      <c r="I196" s="24">
        <f>'كشف المرتبات'!AN194</f>
        <v>0</v>
      </c>
    </row>
    <row r="197" spans="1:9" ht="16.5" thickBot="1" x14ac:dyDescent="0.25">
      <c r="A197" s="24">
        <f>'حضور وانصراف'!D200</f>
        <v>185</v>
      </c>
      <c r="B197" s="24">
        <f>'حضور وانصراف'!E200</f>
        <v>0</v>
      </c>
      <c r="C197" s="24">
        <f>'البيان النهائى '!C197</f>
        <v>0</v>
      </c>
      <c r="D197" s="24" t="str">
        <f>'حضور وانصراف'!G200</f>
        <v>عامل انتاج</v>
      </c>
      <c r="E197" s="24">
        <f t="shared" si="2"/>
        <v>0</v>
      </c>
      <c r="F197" s="24"/>
      <c r="G197" s="24"/>
      <c r="H197" s="24"/>
      <c r="I197" s="24">
        <f>'كشف المرتبات'!AN195</f>
        <v>0</v>
      </c>
    </row>
    <row r="198" spans="1:9" ht="16.5" thickBot="1" x14ac:dyDescent="0.25">
      <c r="A198" s="24">
        <f>'حضور وانصراف'!D201</f>
        <v>186</v>
      </c>
      <c r="B198" s="24">
        <f>'حضور وانصراف'!E201</f>
        <v>0</v>
      </c>
      <c r="C198" s="24">
        <f>'البيان النهائى '!C198</f>
        <v>0</v>
      </c>
      <c r="D198" s="24" t="str">
        <f>'حضور وانصراف'!G201</f>
        <v>عامل انتاج</v>
      </c>
      <c r="E198" s="24">
        <f t="shared" si="2"/>
        <v>0</v>
      </c>
      <c r="F198" s="24"/>
      <c r="G198" s="24"/>
      <c r="H198" s="24"/>
      <c r="I198" s="24">
        <f>'كشف المرتبات'!AN196</f>
        <v>0</v>
      </c>
    </row>
    <row r="199" spans="1:9" ht="16.5" thickBot="1" x14ac:dyDescent="0.25">
      <c r="A199" s="24">
        <f>'حضور وانصراف'!D202</f>
        <v>187</v>
      </c>
      <c r="B199" s="24">
        <f>'حضور وانصراف'!E202</f>
        <v>0</v>
      </c>
      <c r="C199" s="24">
        <f>'البيان النهائى '!C199</f>
        <v>0</v>
      </c>
      <c r="D199" s="24" t="str">
        <f>'حضور وانصراف'!G202</f>
        <v>عامل انتاج</v>
      </c>
      <c r="E199" s="24">
        <f t="shared" si="2"/>
        <v>0</v>
      </c>
      <c r="F199" s="24"/>
      <c r="G199" s="24"/>
      <c r="H199" s="24"/>
      <c r="I199" s="24">
        <f>'كشف المرتبات'!AN197</f>
        <v>0</v>
      </c>
    </row>
    <row r="200" spans="1:9" ht="16.5" thickBot="1" x14ac:dyDescent="0.25">
      <c r="A200" s="24">
        <f>'حضور وانصراف'!D203</f>
        <v>188</v>
      </c>
      <c r="B200" s="24">
        <f>'حضور وانصراف'!E203</f>
        <v>0</v>
      </c>
      <c r="C200" s="24">
        <f>'البيان النهائى '!C200</f>
        <v>0</v>
      </c>
      <c r="D200" s="24" t="str">
        <f>'حضور وانصراف'!G203</f>
        <v>عامل انتاج</v>
      </c>
      <c r="E200" s="24">
        <f t="shared" si="2"/>
        <v>0</v>
      </c>
      <c r="F200" s="24"/>
      <c r="G200" s="24"/>
      <c r="H200" s="24"/>
      <c r="I200" s="24">
        <f>'كشف المرتبات'!AN198</f>
        <v>0</v>
      </c>
    </row>
    <row r="201" spans="1:9" ht="16.5" thickBot="1" x14ac:dyDescent="0.25">
      <c r="A201" s="24">
        <f>'حضور وانصراف'!D204</f>
        <v>189</v>
      </c>
      <c r="B201" s="24">
        <f>'حضور وانصراف'!E204</f>
        <v>0</v>
      </c>
      <c r="C201" s="24">
        <f>'البيان النهائى '!C201</f>
        <v>0</v>
      </c>
      <c r="D201" s="24" t="str">
        <f>'حضور وانصراف'!G204</f>
        <v>عامل انتاج</v>
      </c>
      <c r="E201" s="24">
        <f t="shared" si="2"/>
        <v>0</v>
      </c>
      <c r="F201" s="24"/>
      <c r="G201" s="24"/>
      <c r="H201" s="24"/>
      <c r="I201" s="24">
        <f>'كشف المرتبات'!AN199</f>
        <v>0</v>
      </c>
    </row>
    <row r="202" spans="1:9" ht="16.5" thickBot="1" x14ac:dyDescent="0.25">
      <c r="A202" s="24">
        <f>'حضور وانصراف'!D205</f>
        <v>190</v>
      </c>
      <c r="B202" s="24">
        <f>'حضور وانصراف'!E205</f>
        <v>0</v>
      </c>
      <c r="C202" s="24">
        <f>'البيان النهائى '!C202</f>
        <v>0</v>
      </c>
      <c r="D202" s="24" t="str">
        <f>'حضور وانصراف'!G205</f>
        <v>عامل انتاج</v>
      </c>
      <c r="E202" s="24">
        <f t="shared" si="2"/>
        <v>0</v>
      </c>
      <c r="F202" s="24"/>
      <c r="G202" s="24"/>
      <c r="H202" s="24"/>
      <c r="I202" s="24">
        <f>'كشف المرتبات'!AN200</f>
        <v>0</v>
      </c>
    </row>
    <row r="203" spans="1:9" ht="16.5" thickBot="1" x14ac:dyDescent="0.25">
      <c r="A203" s="24">
        <f>'حضور وانصراف'!D206</f>
        <v>191</v>
      </c>
      <c r="B203" s="24">
        <f>'حضور وانصراف'!E206</f>
        <v>0</v>
      </c>
      <c r="C203" s="24">
        <f>'البيان النهائى '!C203</f>
        <v>0</v>
      </c>
      <c r="D203" s="24" t="str">
        <f>'حضور وانصراف'!G206</f>
        <v>عامل انتاج</v>
      </c>
      <c r="E203" s="24">
        <f t="shared" si="2"/>
        <v>0</v>
      </c>
      <c r="F203" s="24"/>
      <c r="G203" s="24"/>
      <c r="H203" s="24"/>
      <c r="I203" s="24">
        <f>'كشف المرتبات'!AN201</f>
        <v>0</v>
      </c>
    </row>
    <row r="204" spans="1:9" ht="16.5" thickBot="1" x14ac:dyDescent="0.25">
      <c r="A204" s="24">
        <f>'حضور وانصراف'!D207</f>
        <v>192</v>
      </c>
      <c r="B204" s="24">
        <f>'حضور وانصراف'!E207</f>
        <v>0</v>
      </c>
      <c r="C204" s="24">
        <f>'البيان النهائى '!C204</f>
        <v>0</v>
      </c>
      <c r="D204" s="24" t="str">
        <f>'حضور وانصراف'!G207</f>
        <v>عامل انتاج</v>
      </c>
      <c r="E204" s="24">
        <f t="shared" si="2"/>
        <v>0</v>
      </c>
      <c r="F204" s="24"/>
      <c r="G204" s="24"/>
      <c r="H204" s="24"/>
      <c r="I204" s="24">
        <f>'كشف المرتبات'!AN202</f>
        <v>0</v>
      </c>
    </row>
    <row r="205" spans="1:9" ht="16.5" thickBot="1" x14ac:dyDescent="0.25">
      <c r="A205" s="24">
        <f>'حضور وانصراف'!D208</f>
        <v>193</v>
      </c>
      <c r="B205" s="24">
        <f>'حضور وانصراف'!E208</f>
        <v>0</v>
      </c>
      <c r="C205" s="24">
        <f>'البيان النهائى '!C205</f>
        <v>0</v>
      </c>
      <c r="D205" s="24" t="str">
        <f>'حضور وانصراف'!G208</f>
        <v>عامل انتاج</v>
      </c>
      <c r="E205" s="24">
        <f t="shared" si="2"/>
        <v>0</v>
      </c>
      <c r="F205" s="24"/>
      <c r="G205" s="24"/>
      <c r="H205" s="24"/>
      <c r="I205" s="24">
        <f>'كشف المرتبات'!AN203</f>
        <v>0</v>
      </c>
    </row>
    <row r="206" spans="1:9" ht="16.5" thickBot="1" x14ac:dyDescent="0.25">
      <c r="A206" s="24">
        <f>'حضور وانصراف'!D209</f>
        <v>194</v>
      </c>
      <c r="B206" s="24">
        <f>'حضور وانصراف'!E209</f>
        <v>0</v>
      </c>
      <c r="C206" s="24">
        <f>'البيان النهائى '!C206</f>
        <v>0</v>
      </c>
      <c r="D206" s="24" t="str">
        <f>'حضور وانصراف'!G209</f>
        <v>عامل انتاج</v>
      </c>
      <c r="E206" s="24">
        <f t="shared" ref="E206:E269" si="3">F206+G206+H206</f>
        <v>0</v>
      </c>
      <c r="F206" s="24"/>
      <c r="G206" s="24"/>
      <c r="H206" s="24"/>
      <c r="I206" s="24">
        <f>'كشف المرتبات'!AN204</f>
        <v>0</v>
      </c>
    </row>
    <row r="207" spans="1:9" ht="16.5" thickBot="1" x14ac:dyDescent="0.25">
      <c r="A207" s="24">
        <f>'حضور وانصراف'!D210</f>
        <v>195</v>
      </c>
      <c r="B207" s="24">
        <f>'حضور وانصراف'!E210</f>
        <v>0</v>
      </c>
      <c r="C207" s="24">
        <f>'البيان النهائى '!C207</f>
        <v>0</v>
      </c>
      <c r="D207" s="24" t="str">
        <f>'حضور وانصراف'!G210</f>
        <v>عامل انتاج</v>
      </c>
      <c r="E207" s="24">
        <f t="shared" si="3"/>
        <v>0</v>
      </c>
      <c r="F207" s="24"/>
      <c r="G207" s="24"/>
      <c r="H207" s="24"/>
      <c r="I207" s="24">
        <f>'كشف المرتبات'!AN205</f>
        <v>0</v>
      </c>
    </row>
    <row r="208" spans="1:9" ht="16.5" thickBot="1" x14ac:dyDescent="0.25">
      <c r="A208" s="24">
        <f>'حضور وانصراف'!D211</f>
        <v>196</v>
      </c>
      <c r="B208" s="24">
        <f>'حضور وانصراف'!E211</f>
        <v>0</v>
      </c>
      <c r="C208" s="24">
        <f>'البيان النهائى '!C208</f>
        <v>0</v>
      </c>
      <c r="D208" s="24" t="str">
        <f>'حضور وانصراف'!G211</f>
        <v>عامل انتاج</v>
      </c>
      <c r="E208" s="24">
        <f t="shared" si="3"/>
        <v>0</v>
      </c>
      <c r="F208" s="24"/>
      <c r="G208" s="24"/>
      <c r="H208" s="24"/>
      <c r="I208" s="24">
        <f>'كشف المرتبات'!AN206</f>
        <v>0</v>
      </c>
    </row>
    <row r="209" spans="1:9" ht="16.5" thickBot="1" x14ac:dyDescent="0.25">
      <c r="A209" s="24">
        <f>'حضور وانصراف'!D212</f>
        <v>197</v>
      </c>
      <c r="B209" s="24">
        <f>'حضور وانصراف'!E212</f>
        <v>0</v>
      </c>
      <c r="C209" s="24">
        <f>'البيان النهائى '!C209</f>
        <v>0</v>
      </c>
      <c r="D209" s="24" t="str">
        <f>'حضور وانصراف'!G212</f>
        <v>عامل انتاج</v>
      </c>
      <c r="E209" s="24">
        <f t="shared" si="3"/>
        <v>0</v>
      </c>
      <c r="F209" s="24"/>
      <c r="G209" s="24"/>
      <c r="H209" s="24"/>
      <c r="I209" s="24">
        <f>'كشف المرتبات'!AN207</f>
        <v>0</v>
      </c>
    </row>
    <row r="210" spans="1:9" ht="16.5" thickBot="1" x14ac:dyDescent="0.25">
      <c r="A210" s="24">
        <f>'حضور وانصراف'!D213</f>
        <v>198</v>
      </c>
      <c r="B210" s="24">
        <f>'حضور وانصراف'!E213</f>
        <v>0</v>
      </c>
      <c r="C210" s="24">
        <f>'البيان النهائى '!C210</f>
        <v>0</v>
      </c>
      <c r="D210" s="24" t="str">
        <f>'حضور وانصراف'!G213</f>
        <v>عامل انتاج</v>
      </c>
      <c r="E210" s="24">
        <f t="shared" si="3"/>
        <v>0</v>
      </c>
      <c r="F210" s="24"/>
      <c r="G210" s="24"/>
      <c r="H210" s="24"/>
      <c r="I210" s="24">
        <f>'كشف المرتبات'!AN208</f>
        <v>0</v>
      </c>
    </row>
    <row r="211" spans="1:9" ht="16.5" thickBot="1" x14ac:dyDescent="0.25">
      <c r="A211" s="24">
        <f>'حضور وانصراف'!D214</f>
        <v>199</v>
      </c>
      <c r="B211" s="24">
        <f>'حضور وانصراف'!E214</f>
        <v>0</v>
      </c>
      <c r="C211" s="24">
        <f>'البيان النهائى '!C211</f>
        <v>0</v>
      </c>
      <c r="D211" s="24" t="str">
        <f>'حضور وانصراف'!G214</f>
        <v>عامل انتاج</v>
      </c>
      <c r="E211" s="24">
        <f t="shared" si="3"/>
        <v>0</v>
      </c>
      <c r="F211" s="24"/>
      <c r="G211" s="24"/>
      <c r="H211" s="24"/>
      <c r="I211" s="24">
        <f>'كشف المرتبات'!AN209</f>
        <v>0</v>
      </c>
    </row>
    <row r="212" spans="1:9" ht="16.5" thickBot="1" x14ac:dyDescent="0.25">
      <c r="A212" s="24">
        <f>'حضور وانصراف'!D215</f>
        <v>200</v>
      </c>
      <c r="B212" s="24">
        <f>'حضور وانصراف'!E215</f>
        <v>0</v>
      </c>
      <c r="C212" s="24">
        <f>'البيان النهائى '!C212</f>
        <v>0</v>
      </c>
      <c r="D212" s="24" t="str">
        <f>'حضور وانصراف'!G215</f>
        <v>عامل انتاج</v>
      </c>
      <c r="E212" s="24">
        <f t="shared" si="3"/>
        <v>0</v>
      </c>
      <c r="F212" s="24"/>
      <c r="G212" s="24"/>
      <c r="H212" s="24"/>
      <c r="I212" s="24">
        <f>'كشف المرتبات'!AN210</f>
        <v>0</v>
      </c>
    </row>
    <row r="213" spans="1:9" ht="16.5" thickBot="1" x14ac:dyDescent="0.25">
      <c r="A213" s="24">
        <f>'حضور وانصراف'!D216</f>
        <v>201</v>
      </c>
      <c r="B213" s="24">
        <f>'حضور وانصراف'!E216</f>
        <v>0</v>
      </c>
      <c r="C213" s="24">
        <f>'البيان النهائى '!C213</f>
        <v>0</v>
      </c>
      <c r="D213" s="24" t="str">
        <f>'حضور وانصراف'!G216</f>
        <v>عامل انتاج</v>
      </c>
      <c r="E213" s="24">
        <f t="shared" si="3"/>
        <v>0</v>
      </c>
      <c r="F213" s="24"/>
      <c r="G213" s="24"/>
      <c r="H213" s="24"/>
      <c r="I213" s="24">
        <f>'كشف المرتبات'!AN211</f>
        <v>0</v>
      </c>
    </row>
    <row r="214" spans="1:9" ht="16.5" thickBot="1" x14ac:dyDescent="0.25">
      <c r="A214" s="24">
        <f>'حضور وانصراف'!D217</f>
        <v>202</v>
      </c>
      <c r="B214" s="24">
        <f>'حضور وانصراف'!E217</f>
        <v>0</v>
      </c>
      <c r="C214" s="24">
        <f>'البيان النهائى '!C214</f>
        <v>0</v>
      </c>
      <c r="D214" s="24" t="str">
        <f>'حضور وانصراف'!G217</f>
        <v>عامل انتاج</v>
      </c>
      <c r="E214" s="24">
        <f t="shared" si="3"/>
        <v>0</v>
      </c>
      <c r="F214" s="24"/>
      <c r="G214" s="24"/>
      <c r="H214" s="24"/>
      <c r="I214" s="24">
        <f>'كشف المرتبات'!AN212</f>
        <v>0</v>
      </c>
    </row>
    <row r="215" spans="1:9" ht="16.5" thickBot="1" x14ac:dyDescent="0.25">
      <c r="A215" s="24">
        <f>'حضور وانصراف'!D218</f>
        <v>203</v>
      </c>
      <c r="B215" s="24">
        <f>'حضور وانصراف'!E218</f>
        <v>0</v>
      </c>
      <c r="C215" s="24">
        <f>'البيان النهائى '!C215</f>
        <v>0</v>
      </c>
      <c r="D215" s="24" t="str">
        <f>'حضور وانصراف'!G218</f>
        <v>عامل انتاج</v>
      </c>
      <c r="E215" s="24">
        <f t="shared" si="3"/>
        <v>0</v>
      </c>
      <c r="F215" s="24"/>
      <c r="G215" s="24"/>
      <c r="H215" s="24"/>
      <c r="I215" s="24">
        <f>'كشف المرتبات'!AN213</f>
        <v>0</v>
      </c>
    </row>
    <row r="216" spans="1:9" ht="16.5" thickBot="1" x14ac:dyDescent="0.25">
      <c r="A216" s="24">
        <f>'حضور وانصراف'!D219</f>
        <v>204</v>
      </c>
      <c r="B216" s="24">
        <f>'حضور وانصراف'!E219</f>
        <v>0</v>
      </c>
      <c r="C216" s="24">
        <f>'البيان النهائى '!C216</f>
        <v>0</v>
      </c>
      <c r="D216" s="24" t="str">
        <f>'حضور وانصراف'!G219</f>
        <v>عامل انتاج</v>
      </c>
      <c r="E216" s="24">
        <f t="shared" si="3"/>
        <v>0</v>
      </c>
      <c r="F216" s="24"/>
      <c r="G216" s="24"/>
      <c r="H216" s="24"/>
      <c r="I216" s="24">
        <f>'كشف المرتبات'!AN214</f>
        <v>0</v>
      </c>
    </row>
    <row r="217" spans="1:9" ht="16.5" thickBot="1" x14ac:dyDescent="0.25">
      <c r="A217" s="24">
        <f>'حضور وانصراف'!D220</f>
        <v>205</v>
      </c>
      <c r="B217" s="24">
        <f>'حضور وانصراف'!E220</f>
        <v>0</v>
      </c>
      <c r="C217" s="24">
        <f>'البيان النهائى '!C217</f>
        <v>0</v>
      </c>
      <c r="D217" s="24" t="str">
        <f>'حضور وانصراف'!G220</f>
        <v>عامل انتاج</v>
      </c>
      <c r="E217" s="24">
        <f t="shared" si="3"/>
        <v>0</v>
      </c>
      <c r="F217" s="24"/>
      <c r="G217" s="24"/>
      <c r="H217" s="24"/>
      <c r="I217" s="24">
        <f>'كشف المرتبات'!AN215</f>
        <v>0</v>
      </c>
    </row>
    <row r="218" spans="1:9" ht="16.5" thickBot="1" x14ac:dyDescent="0.25">
      <c r="A218" s="24">
        <f>'حضور وانصراف'!D221</f>
        <v>206</v>
      </c>
      <c r="B218" s="24">
        <f>'حضور وانصراف'!E221</f>
        <v>0</v>
      </c>
      <c r="C218" s="24">
        <f>'البيان النهائى '!C218</f>
        <v>0</v>
      </c>
      <c r="D218" s="24" t="str">
        <f>'حضور وانصراف'!G221</f>
        <v>عامل انتاج</v>
      </c>
      <c r="E218" s="24">
        <f t="shared" si="3"/>
        <v>0</v>
      </c>
      <c r="F218" s="24"/>
      <c r="G218" s="24"/>
      <c r="H218" s="24"/>
      <c r="I218" s="24">
        <f>'كشف المرتبات'!AN216</f>
        <v>0</v>
      </c>
    </row>
    <row r="219" spans="1:9" ht="16.5" thickBot="1" x14ac:dyDescent="0.25">
      <c r="A219" s="24">
        <f>'حضور وانصراف'!D222</f>
        <v>207</v>
      </c>
      <c r="B219" s="24">
        <f>'حضور وانصراف'!E222</f>
        <v>0</v>
      </c>
      <c r="C219" s="24">
        <f>'البيان النهائى '!C219</f>
        <v>0</v>
      </c>
      <c r="D219" s="24" t="str">
        <f>'حضور وانصراف'!G222</f>
        <v>عامل انتاج</v>
      </c>
      <c r="E219" s="24">
        <f t="shared" si="3"/>
        <v>0</v>
      </c>
      <c r="F219" s="24"/>
      <c r="G219" s="24"/>
      <c r="H219" s="24"/>
      <c r="I219" s="24">
        <f>'كشف المرتبات'!AN217</f>
        <v>0</v>
      </c>
    </row>
    <row r="220" spans="1:9" ht="16.5" thickBot="1" x14ac:dyDescent="0.25">
      <c r="A220" s="24">
        <f>'حضور وانصراف'!D223</f>
        <v>208</v>
      </c>
      <c r="B220" s="24">
        <f>'حضور وانصراف'!E223</f>
        <v>0</v>
      </c>
      <c r="C220" s="24">
        <f>'البيان النهائى '!C220</f>
        <v>0</v>
      </c>
      <c r="D220" s="24" t="str">
        <f>'حضور وانصراف'!G223</f>
        <v>عامل انتاج</v>
      </c>
      <c r="E220" s="24">
        <f t="shared" si="3"/>
        <v>0</v>
      </c>
      <c r="F220" s="24"/>
      <c r="G220" s="24"/>
      <c r="H220" s="24"/>
      <c r="I220" s="24">
        <f>'كشف المرتبات'!AN218</f>
        <v>0</v>
      </c>
    </row>
    <row r="221" spans="1:9" ht="16.5" thickBot="1" x14ac:dyDescent="0.25">
      <c r="A221" s="24">
        <f>'حضور وانصراف'!D224</f>
        <v>209</v>
      </c>
      <c r="B221" s="24">
        <f>'حضور وانصراف'!E224</f>
        <v>0</v>
      </c>
      <c r="C221" s="24">
        <f>'البيان النهائى '!C221</f>
        <v>0</v>
      </c>
      <c r="D221" s="24" t="str">
        <f>'حضور وانصراف'!G224</f>
        <v>عامل انتاج</v>
      </c>
      <c r="E221" s="24">
        <f t="shared" si="3"/>
        <v>0</v>
      </c>
      <c r="F221" s="24"/>
      <c r="G221" s="24"/>
      <c r="H221" s="24"/>
      <c r="I221" s="24">
        <f>'كشف المرتبات'!AN219</f>
        <v>0</v>
      </c>
    </row>
    <row r="222" spans="1:9" ht="16.5" thickBot="1" x14ac:dyDescent="0.25">
      <c r="A222" s="24">
        <f>'حضور وانصراف'!D225</f>
        <v>210</v>
      </c>
      <c r="B222" s="24">
        <f>'حضور وانصراف'!E225</f>
        <v>0</v>
      </c>
      <c r="C222" s="24">
        <f>'البيان النهائى '!C222</f>
        <v>0</v>
      </c>
      <c r="D222" s="24" t="str">
        <f>'حضور وانصراف'!G225</f>
        <v>عامل انتاج</v>
      </c>
      <c r="E222" s="24">
        <f t="shared" si="3"/>
        <v>0</v>
      </c>
      <c r="F222" s="24"/>
      <c r="G222" s="24"/>
      <c r="H222" s="24"/>
      <c r="I222" s="24">
        <f>'كشف المرتبات'!AN220</f>
        <v>0</v>
      </c>
    </row>
    <row r="223" spans="1:9" ht="16.5" thickBot="1" x14ac:dyDescent="0.25">
      <c r="A223" s="24">
        <f>'حضور وانصراف'!D226</f>
        <v>211</v>
      </c>
      <c r="B223" s="24">
        <f>'حضور وانصراف'!E226</f>
        <v>0</v>
      </c>
      <c r="C223" s="24">
        <f>'البيان النهائى '!C223</f>
        <v>0</v>
      </c>
      <c r="D223" s="24" t="str">
        <f>'حضور وانصراف'!G226</f>
        <v>عامل انتاج</v>
      </c>
      <c r="E223" s="24">
        <f t="shared" si="3"/>
        <v>0</v>
      </c>
      <c r="F223" s="24"/>
      <c r="G223" s="24"/>
      <c r="H223" s="24"/>
      <c r="I223" s="24">
        <f>'كشف المرتبات'!AN221</f>
        <v>0</v>
      </c>
    </row>
    <row r="224" spans="1:9" ht="16.5" thickBot="1" x14ac:dyDescent="0.25">
      <c r="A224" s="24">
        <f>'حضور وانصراف'!D227</f>
        <v>212</v>
      </c>
      <c r="B224" s="24">
        <f>'حضور وانصراف'!E227</f>
        <v>0</v>
      </c>
      <c r="C224" s="24">
        <f>'البيان النهائى '!C224</f>
        <v>0</v>
      </c>
      <c r="D224" s="24" t="str">
        <f>'حضور وانصراف'!G227</f>
        <v>عامل انتاج</v>
      </c>
      <c r="E224" s="24">
        <f t="shared" si="3"/>
        <v>0</v>
      </c>
      <c r="F224" s="24"/>
      <c r="G224" s="24"/>
      <c r="H224" s="24"/>
      <c r="I224" s="24">
        <f>'كشف المرتبات'!AN222</f>
        <v>0</v>
      </c>
    </row>
    <row r="225" spans="1:9" ht="16.5" thickBot="1" x14ac:dyDescent="0.25">
      <c r="A225" s="24">
        <f>'حضور وانصراف'!D228</f>
        <v>213</v>
      </c>
      <c r="B225" s="24">
        <f>'حضور وانصراف'!E228</f>
        <v>0</v>
      </c>
      <c r="C225" s="24">
        <f>'البيان النهائى '!C225</f>
        <v>0</v>
      </c>
      <c r="D225" s="24" t="str">
        <f>'حضور وانصراف'!G228</f>
        <v>عامل انتاج</v>
      </c>
      <c r="E225" s="24">
        <f t="shared" si="3"/>
        <v>0</v>
      </c>
      <c r="F225" s="24"/>
      <c r="G225" s="24"/>
      <c r="H225" s="24"/>
      <c r="I225" s="24">
        <f>'كشف المرتبات'!AN223</f>
        <v>0</v>
      </c>
    </row>
    <row r="226" spans="1:9" ht="16.5" thickBot="1" x14ac:dyDescent="0.25">
      <c r="A226" s="24">
        <f>'حضور وانصراف'!D229</f>
        <v>214</v>
      </c>
      <c r="B226" s="24">
        <f>'حضور وانصراف'!E229</f>
        <v>0</v>
      </c>
      <c r="C226" s="24">
        <f>'البيان النهائى '!C226</f>
        <v>0</v>
      </c>
      <c r="D226" s="24" t="str">
        <f>'حضور وانصراف'!G229</f>
        <v>عامل انتاج</v>
      </c>
      <c r="E226" s="24">
        <f t="shared" si="3"/>
        <v>0</v>
      </c>
      <c r="F226" s="24"/>
      <c r="G226" s="24"/>
      <c r="H226" s="24"/>
      <c r="I226" s="24">
        <f>'كشف المرتبات'!AN224</f>
        <v>0</v>
      </c>
    </row>
    <row r="227" spans="1:9" ht="16.5" thickBot="1" x14ac:dyDescent="0.25">
      <c r="A227" s="24">
        <f>'حضور وانصراف'!D230</f>
        <v>215</v>
      </c>
      <c r="B227" s="24">
        <f>'حضور وانصراف'!E230</f>
        <v>0</v>
      </c>
      <c r="C227" s="24">
        <f>'البيان النهائى '!C227</f>
        <v>0</v>
      </c>
      <c r="D227" s="24" t="str">
        <f>'حضور وانصراف'!G230</f>
        <v>عامل انتاج</v>
      </c>
      <c r="E227" s="24">
        <f t="shared" si="3"/>
        <v>0</v>
      </c>
      <c r="F227" s="24"/>
      <c r="G227" s="24"/>
      <c r="H227" s="24"/>
      <c r="I227" s="24">
        <f>'كشف المرتبات'!AN225</f>
        <v>0</v>
      </c>
    </row>
    <row r="228" spans="1:9" ht="16.5" thickBot="1" x14ac:dyDescent="0.25">
      <c r="A228" s="24">
        <f>'حضور وانصراف'!D231</f>
        <v>216</v>
      </c>
      <c r="B228" s="24">
        <f>'حضور وانصراف'!E231</f>
        <v>0</v>
      </c>
      <c r="C228" s="24">
        <f>'البيان النهائى '!C228</f>
        <v>0</v>
      </c>
      <c r="D228" s="24" t="str">
        <f>'حضور وانصراف'!G231</f>
        <v>عامل انتاج</v>
      </c>
      <c r="E228" s="24">
        <f t="shared" si="3"/>
        <v>0</v>
      </c>
      <c r="F228" s="24"/>
      <c r="G228" s="24"/>
      <c r="H228" s="24"/>
      <c r="I228" s="24">
        <f>'كشف المرتبات'!AN226</f>
        <v>0</v>
      </c>
    </row>
    <row r="229" spans="1:9" ht="16.5" thickBot="1" x14ac:dyDescent="0.25">
      <c r="A229" s="24">
        <f>'حضور وانصراف'!D232</f>
        <v>217</v>
      </c>
      <c r="B229" s="24">
        <f>'حضور وانصراف'!E232</f>
        <v>0</v>
      </c>
      <c r="C229" s="24">
        <f>'البيان النهائى '!C229</f>
        <v>0</v>
      </c>
      <c r="D229" s="24" t="str">
        <f>'حضور وانصراف'!G232</f>
        <v>عامل انتاج</v>
      </c>
      <c r="E229" s="24">
        <f t="shared" si="3"/>
        <v>0</v>
      </c>
      <c r="F229" s="24"/>
      <c r="G229" s="24"/>
      <c r="H229" s="24"/>
      <c r="I229" s="24">
        <f>'كشف المرتبات'!AN227</f>
        <v>0</v>
      </c>
    </row>
    <row r="230" spans="1:9" ht="16.5" thickBot="1" x14ac:dyDescent="0.25">
      <c r="A230" s="24">
        <f>'حضور وانصراف'!D233</f>
        <v>218</v>
      </c>
      <c r="B230" s="24">
        <f>'حضور وانصراف'!E233</f>
        <v>0</v>
      </c>
      <c r="C230" s="24">
        <f>'البيان النهائى '!C230</f>
        <v>0</v>
      </c>
      <c r="D230" s="24" t="str">
        <f>'حضور وانصراف'!G233</f>
        <v>عامل انتاج</v>
      </c>
      <c r="E230" s="24">
        <f t="shared" si="3"/>
        <v>0</v>
      </c>
      <c r="F230" s="24"/>
      <c r="G230" s="24"/>
      <c r="H230" s="24"/>
      <c r="I230" s="24">
        <f>'كشف المرتبات'!AN228</f>
        <v>0</v>
      </c>
    </row>
    <row r="231" spans="1:9" ht="16.5" thickBot="1" x14ac:dyDescent="0.25">
      <c r="A231" s="24">
        <f>'حضور وانصراف'!D234</f>
        <v>219</v>
      </c>
      <c r="B231" s="24">
        <f>'حضور وانصراف'!E234</f>
        <v>0</v>
      </c>
      <c r="C231" s="24">
        <f>'البيان النهائى '!C231</f>
        <v>0</v>
      </c>
      <c r="D231" s="24" t="str">
        <f>'حضور وانصراف'!G234</f>
        <v>عامل انتاج</v>
      </c>
      <c r="E231" s="24">
        <f t="shared" si="3"/>
        <v>0</v>
      </c>
      <c r="F231" s="24"/>
      <c r="G231" s="24"/>
      <c r="H231" s="24"/>
      <c r="I231" s="24">
        <f>'كشف المرتبات'!AN229</f>
        <v>0</v>
      </c>
    </row>
    <row r="232" spans="1:9" ht="16.5" thickBot="1" x14ac:dyDescent="0.25">
      <c r="A232" s="24">
        <f>'حضور وانصراف'!D235</f>
        <v>220</v>
      </c>
      <c r="B232" s="24">
        <f>'حضور وانصراف'!E235</f>
        <v>0</v>
      </c>
      <c r="C232" s="24">
        <f>'البيان النهائى '!C232</f>
        <v>0</v>
      </c>
      <c r="D232" s="24" t="str">
        <f>'حضور وانصراف'!G235</f>
        <v>عامل انتاج</v>
      </c>
      <c r="E232" s="24">
        <f t="shared" si="3"/>
        <v>0</v>
      </c>
      <c r="F232" s="24"/>
      <c r="G232" s="24"/>
      <c r="H232" s="24"/>
      <c r="I232" s="24">
        <f>'كشف المرتبات'!AN230</f>
        <v>0</v>
      </c>
    </row>
    <row r="233" spans="1:9" ht="16.5" thickBot="1" x14ac:dyDescent="0.25">
      <c r="A233" s="24">
        <f>'حضور وانصراف'!D236</f>
        <v>221</v>
      </c>
      <c r="B233" s="24">
        <f>'حضور وانصراف'!E236</f>
        <v>0</v>
      </c>
      <c r="C233" s="24">
        <f>'البيان النهائى '!C233</f>
        <v>0</v>
      </c>
      <c r="D233" s="24" t="str">
        <f>'حضور وانصراف'!G236</f>
        <v>عامل انتاج</v>
      </c>
      <c r="E233" s="24">
        <f t="shared" si="3"/>
        <v>0</v>
      </c>
      <c r="F233" s="24"/>
      <c r="G233" s="24"/>
      <c r="H233" s="24"/>
      <c r="I233" s="24">
        <f>'كشف المرتبات'!AN231</f>
        <v>0</v>
      </c>
    </row>
    <row r="234" spans="1:9" ht="16.5" thickBot="1" x14ac:dyDescent="0.25">
      <c r="A234" s="24">
        <f>'حضور وانصراف'!D237</f>
        <v>222</v>
      </c>
      <c r="B234" s="24">
        <f>'حضور وانصراف'!E237</f>
        <v>0</v>
      </c>
      <c r="C234" s="24">
        <f>'البيان النهائى '!C234</f>
        <v>0</v>
      </c>
      <c r="D234" s="24" t="str">
        <f>'حضور وانصراف'!G237</f>
        <v>عامل انتاج</v>
      </c>
      <c r="E234" s="24">
        <f t="shared" si="3"/>
        <v>0</v>
      </c>
      <c r="F234" s="24"/>
      <c r="G234" s="24"/>
      <c r="H234" s="24"/>
      <c r="I234" s="24">
        <f>'كشف المرتبات'!AN232</f>
        <v>0</v>
      </c>
    </row>
    <row r="235" spans="1:9" ht="16.5" thickBot="1" x14ac:dyDescent="0.25">
      <c r="A235" s="24">
        <f>'حضور وانصراف'!D238</f>
        <v>223</v>
      </c>
      <c r="B235" s="24">
        <f>'حضور وانصراف'!E238</f>
        <v>0</v>
      </c>
      <c r="C235" s="24">
        <f>'البيان النهائى '!C235</f>
        <v>0</v>
      </c>
      <c r="D235" s="24" t="str">
        <f>'حضور وانصراف'!G238</f>
        <v>عامل انتاج</v>
      </c>
      <c r="E235" s="24">
        <f t="shared" si="3"/>
        <v>0</v>
      </c>
      <c r="F235" s="24"/>
      <c r="G235" s="24"/>
      <c r="H235" s="24"/>
      <c r="I235" s="24">
        <f>'كشف المرتبات'!AN233</f>
        <v>0</v>
      </c>
    </row>
    <row r="236" spans="1:9" ht="16.5" thickBot="1" x14ac:dyDescent="0.25">
      <c r="A236" s="24">
        <f>'حضور وانصراف'!D239</f>
        <v>224</v>
      </c>
      <c r="B236" s="24">
        <f>'حضور وانصراف'!E239</f>
        <v>0</v>
      </c>
      <c r="C236" s="24">
        <f>'البيان النهائى '!C236</f>
        <v>0</v>
      </c>
      <c r="D236" s="24" t="str">
        <f>'حضور وانصراف'!G239</f>
        <v>عامل انتاج</v>
      </c>
      <c r="E236" s="24">
        <f t="shared" si="3"/>
        <v>0</v>
      </c>
      <c r="F236" s="24"/>
      <c r="G236" s="24"/>
      <c r="H236" s="24"/>
      <c r="I236" s="24">
        <f>'كشف المرتبات'!AN234</f>
        <v>0</v>
      </c>
    </row>
    <row r="237" spans="1:9" ht="16.5" thickBot="1" x14ac:dyDescent="0.25">
      <c r="A237" s="24">
        <f>'حضور وانصراف'!D240</f>
        <v>225</v>
      </c>
      <c r="B237" s="24">
        <f>'حضور وانصراف'!E240</f>
        <v>0</v>
      </c>
      <c r="C237" s="24">
        <f>'البيان النهائى '!C237</f>
        <v>0</v>
      </c>
      <c r="D237" s="24" t="str">
        <f>'حضور وانصراف'!G240</f>
        <v>عامل انتاج</v>
      </c>
      <c r="E237" s="24">
        <f t="shared" si="3"/>
        <v>0</v>
      </c>
      <c r="F237" s="24"/>
      <c r="G237" s="24"/>
      <c r="H237" s="24"/>
      <c r="I237" s="24">
        <f>'كشف المرتبات'!AN235</f>
        <v>0</v>
      </c>
    </row>
    <row r="238" spans="1:9" ht="16.5" thickBot="1" x14ac:dyDescent="0.25">
      <c r="A238" s="24">
        <f>'حضور وانصراف'!D241</f>
        <v>226</v>
      </c>
      <c r="B238" s="24">
        <f>'حضور وانصراف'!E241</f>
        <v>0</v>
      </c>
      <c r="C238" s="24">
        <f>'البيان النهائى '!C238</f>
        <v>0</v>
      </c>
      <c r="D238" s="24" t="str">
        <f>'حضور وانصراف'!G241</f>
        <v>عامل انتاج</v>
      </c>
      <c r="E238" s="24">
        <f t="shared" si="3"/>
        <v>0</v>
      </c>
      <c r="F238" s="24"/>
      <c r="G238" s="24"/>
      <c r="H238" s="24"/>
      <c r="I238" s="24">
        <f>'كشف المرتبات'!AN236</f>
        <v>0</v>
      </c>
    </row>
    <row r="239" spans="1:9" ht="16.5" thickBot="1" x14ac:dyDescent="0.25">
      <c r="A239" s="24">
        <f>'حضور وانصراف'!D242</f>
        <v>227</v>
      </c>
      <c r="B239" s="24">
        <f>'حضور وانصراف'!E242</f>
        <v>0</v>
      </c>
      <c r="C239" s="24">
        <f>'البيان النهائى '!C239</f>
        <v>0</v>
      </c>
      <c r="D239" s="24" t="str">
        <f>'حضور وانصراف'!G242</f>
        <v>عامل انتاج</v>
      </c>
      <c r="E239" s="24">
        <f t="shared" si="3"/>
        <v>0</v>
      </c>
      <c r="F239" s="24"/>
      <c r="G239" s="24"/>
      <c r="H239" s="24"/>
      <c r="I239" s="24">
        <f>'كشف المرتبات'!AN237</f>
        <v>0</v>
      </c>
    </row>
    <row r="240" spans="1:9" ht="16.5" thickBot="1" x14ac:dyDescent="0.25">
      <c r="A240" s="24">
        <f>'حضور وانصراف'!D243</f>
        <v>228</v>
      </c>
      <c r="B240" s="24">
        <f>'حضور وانصراف'!E243</f>
        <v>0</v>
      </c>
      <c r="C240" s="24">
        <f>'البيان النهائى '!C240</f>
        <v>0</v>
      </c>
      <c r="D240" s="24" t="str">
        <f>'حضور وانصراف'!G243</f>
        <v>عامل انتاج</v>
      </c>
      <c r="E240" s="24">
        <f t="shared" si="3"/>
        <v>0</v>
      </c>
      <c r="F240" s="24"/>
      <c r="G240" s="24"/>
      <c r="H240" s="24"/>
      <c r="I240" s="24">
        <f>'كشف المرتبات'!AN238</f>
        <v>0</v>
      </c>
    </row>
    <row r="241" spans="1:9" ht="16.5" thickBot="1" x14ac:dyDescent="0.25">
      <c r="A241" s="24">
        <f>'حضور وانصراف'!D244</f>
        <v>229</v>
      </c>
      <c r="B241" s="24">
        <f>'حضور وانصراف'!E244</f>
        <v>0</v>
      </c>
      <c r="C241" s="24">
        <f>'البيان النهائى '!C241</f>
        <v>0</v>
      </c>
      <c r="D241" s="24" t="str">
        <f>'حضور وانصراف'!G244</f>
        <v>عامل انتاج</v>
      </c>
      <c r="E241" s="24">
        <f t="shared" si="3"/>
        <v>0</v>
      </c>
      <c r="F241" s="24"/>
      <c r="G241" s="24"/>
      <c r="H241" s="24"/>
      <c r="I241" s="24">
        <f>'كشف المرتبات'!AN239</f>
        <v>0</v>
      </c>
    </row>
    <row r="242" spans="1:9" ht="16.5" thickBot="1" x14ac:dyDescent="0.25">
      <c r="A242" s="24">
        <f>'حضور وانصراف'!D245</f>
        <v>230</v>
      </c>
      <c r="B242" s="24">
        <f>'حضور وانصراف'!E245</f>
        <v>0</v>
      </c>
      <c r="C242" s="24">
        <f>'البيان النهائى '!C242</f>
        <v>0</v>
      </c>
      <c r="D242" s="24" t="str">
        <f>'حضور وانصراف'!G245</f>
        <v>عامل انتاج</v>
      </c>
      <c r="E242" s="24">
        <f t="shared" si="3"/>
        <v>0</v>
      </c>
      <c r="F242" s="24"/>
      <c r="G242" s="24"/>
      <c r="H242" s="24"/>
      <c r="I242" s="24">
        <f>'كشف المرتبات'!AN240</f>
        <v>0</v>
      </c>
    </row>
    <row r="243" spans="1:9" ht="16.5" thickBot="1" x14ac:dyDescent="0.25">
      <c r="A243" s="24">
        <f>'حضور وانصراف'!D246</f>
        <v>231</v>
      </c>
      <c r="B243" s="24">
        <f>'حضور وانصراف'!E246</f>
        <v>0</v>
      </c>
      <c r="C243" s="24">
        <f>'البيان النهائى '!C243</f>
        <v>0</v>
      </c>
      <c r="D243" s="24" t="str">
        <f>'حضور وانصراف'!G246</f>
        <v>عامل انتاج</v>
      </c>
      <c r="E243" s="24">
        <f t="shared" si="3"/>
        <v>0</v>
      </c>
      <c r="F243" s="24"/>
      <c r="G243" s="24"/>
      <c r="H243" s="24"/>
      <c r="I243" s="24">
        <f>'كشف المرتبات'!AN241</f>
        <v>0</v>
      </c>
    </row>
    <row r="244" spans="1:9" ht="16.5" thickBot="1" x14ac:dyDescent="0.25">
      <c r="A244" s="24">
        <f>'حضور وانصراف'!D247</f>
        <v>232</v>
      </c>
      <c r="B244" s="24">
        <f>'حضور وانصراف'!E247</f>
        <v>0</v>
      </c>
      <c r="C244" s="24">
        <f>'البيان النهائى '!C244</f>
        <v>0</v>
      </c>
      <c r="D244" s="24" t="str">
        <f>'حضور وانصراف'!G247</f>
        <v>عامل انتاج</v>
      </c>
      <c r="E244" s="24">
        <f t="shared" si="3"/>
        <v>0</v>
      </c>
      <c r="F244" s="24"/>
      <c r="G244" s="24"/>
      <c r="H244" s="24"/>
      <c r="I244" s="24">
        <f>'كشف المرتبات'!AN242</f>
        <v>0</v>
      </c>
    </row>
    <row r="245" spans="1:9" ht="16.5" thickBot="1" x14ac:dyDescent="0.25">
      <c r="A245" s="24">
        <f>'حضور وانصراف'!D248</f>
        <v>233</v>
      </c>
      <c r="B245" s="24">
        <f>'حضور وانصراف'!E248</f>
        <v>0</v>
      </c>
      <c r="C245" s="24">
        <f>'البيان النهائى '!C245</f>
        <v>0</v>
      </c>
      <c r="D245" s="24" t="str">
        <f>'حضور وانصراف'!G248</f>
        <v>عامل انتاج</v>
      </c>
      <c r="E245" s="24">
        <f t="shared" si="3"/>
        <v>0</v>
      </c>
      <c r="F245" s="24"/>
      <c r="G245" s="24"/>
      <c r="H245" s="24"/>
      <c r="I245" s="24">
        <f>'كشف المرتبات'!AN243</f>
        <v>0</v>
      </c>
    </row>
    <row r="246" spans="1:9" ht="16.5" thickBot="1" x14ac:dyDescent="0.25">
      <c r="A246" s="24">
        <f>'حضور وانصراف'!D249</f>
        <v>234</v>
      </c>
      <c r="B246" s="24">
        <f>'حضور وانصراف'!E249</f>
        <v>0</v>
      </c>
      <c r="C246" s="24">
        <f>'البيان النهائى '!C246</f>
        <v>0</v>
      </c>
      <c r="D246" s="24" t="str">
        <f>'حضور وانصراف'!G249</f>
        <v>عامل انتاج</v>
      </c>
      <c r="E246" s="24">
        <f t="shared" si="3"/>
        <v>0</v>
      </c>
      <c r="F246" s="24"/>
      <c r="G246" s="24"/>
      <c r="H246" s="24"/>
      <c r="I246" s="24">
        <f>'كشف المرتبات'!AN244</f>
        <v>0</v>
      </c>
    </row>
    <row r="247" spans="1:9" ht="16.5" thickBot="1" x14ac:dyDescent="0.25">
      <c r="A247" s="24">
        <f>'حضور وانصراف'!D250</f>
        <v>235</v>
      </c>
      <c r="B247" s="24">
        <f>'حضور وانصراف'!E250</f>
        <v>0</v>
      </c>
      <c r="C247" s="24">
        <f>'البيان النهائى '!C247</f>
        <v>0</v>
      </c>
      <c r="D247" s="24" t="str">
        <f>'حضور وانصراف'!G250</f>
        <v>عامل انتاج</v>
      </c>
      <c r="E247" s="24">
        <f t="shared" si="3"/>
        <v>0</v>
      </c>
      <c r="F247" s="24"/>
      <c r="G247" s="24"/>
      <c r="H247" s="24"/>
      <c r="I247" s="24">
        <f>'كشف المرتبات'!AN245</f>
        <v>0</v>
      </c>
    </row>
    <row r="248" spans="1:9" ht="16.5" thickBot="1" x14ac:dyDescent="0.25">
      <c r="A248" s="24">
        <f>'حضور وانصراف'!D251</f>
        <v>236</v>
      </c>
      <c r="B248" s="24">
        <f>'حضور وانصراف'!E251</f>
        <v>0</v>
      </c>
      <c r="C248" s="24">
        <f>'البيان النهائى '!C248</f>
        <v>0</v>
      </c>
      <c r="D248" s="24" t="str">
        <f>'حضور وانصراف'!G251</f>
        <v>عامل انتاج</v>
      </c>
      <c r="E248" s="24">
        <f t="shared" si="3"/>
        <v>0</v>
      </c>
      <c r="F248" s="24"/>
      <c r="G248" s="24"/>
      <c r="H248" s="24"/>
      <c r="I248" s="24">
        <f>'كشف المرتبات'!AN246</f>
        <v>0</v>
      </c>
    </row>
    <row r="249" spans="1:9" ht="16.5" thickBot="1" x14ac:dyDescent="0.25">
      <c r="A249" s="24">
        <f>'حضور وانصراف'!D252</f>
        <v>237</v>
      </c>
      <c r="B249" s="24">
        <f>'حضور وانصراف'!E252</f>
        <v>0</v>
      </c>
      <c r="C249" s="24">
        <f>'البيان النهائى '!C249</f>
        <v>0</v>
      </c>
      <c r="D249" s="24" t="str">
        <f>'حضور وانصراف'!G252</f>
        <v>عامل انتاج</v>
      </c>
      <c r="E249" s="24">
        <f t="shared" si="3"/>
        <v>0</v>
      </c>
      <c r="F249" s="24"/>
      <c r="G249" s="24"/>
      <c r="H249" s="24"/>
      <c r="I249" s="24">
        <f>'كشف المرتبات'!AN247</f>
        <v>0</v>
      </c>
    </row>
    <row r="250" spans="1:9" ht="16.5" thickBot="1" x14ac:dyDescent="0.25">
      <c r="A250" s="24">
        <f>'حضور وانصراف'!D253</f>
        <v>238</v>
      </c>
      <c r="B250" s="24">
        <f>'حضور وانصراف'!E253</f>
        <v>0</v>
      </c>
      <c r="C250" s="24">
        <f>'البيان النهائى '!C250</f>
        <v>0</v>
      </c>
      <c r="D250" s="24" t="str">
        <f>'حضور وانصراف'!G253</f>
        <v>عامل انتاج</v>
      </c>
      <c r="E250" s="24">
        <f t="shared" si="3"/>
        <v>0</v>
      </c>
      <c r="F250" s="24"/>
      <c r="G250" s="24"/>
      <c r="H250" s="24"/>
      <c r="I250" s="24">
        <f>'كشف المرتبات'!AN248</f>
        <v>0</v>
      </c>
    </row>
    <row r="251" spans="1:9" ht="16.5" thickBot="1" x14ac:dyDescent="0.25">
      <c r="A251" s="24">
        <f>'حضور وانصراف'!D254</f>
        <v>239</v>
      </c>
      <c r="B251" s="24">
        <f>'حضور وانصراف'!E254</f>
        <v>0</v>
      </c>
      <c r="C251" s="24">
        <f>'البيان النهائى '!C251</f>
        <v>0</v>
      </c>
      <c r="D251" s="24" t="str">
        <f>'حضور وانصراف'!G254</f>
        <v>عامل انتاج</v>
      </c>
      <c r="E251" s="24">
        <f t="shared" si="3"/>
        <v>0</v>
      </c>
      <c r="F251" s="24"/>
      <c r="G251" s="24"/>
      <c r="H251" s="24"/>
      <c r="I251" s="24">
        <f>'كشف المرتبات'!AN249</f>
        <v>0</v>
      </c>
    </row>
    <row r="252" spans="1:9" ht="16.5" thickBot="1" x14ac:dyDescent="0.25">
      <c r="A252" s="24">
        <f>'حضور وانصراف'!D255</f>
        <v>240</v>
      </c>
      <c r="B252" s="24">
        <f>'حضور وانصراف'!E255</f>
        <v>0</v>
      </c>
      <c r="C252" s="24">
        <f>'البيان النهائى '!C252</f>
        <v>0</v>
      </c>
      <c r="D252" s="24" t="str">
        <f>'حضور وانصراف'!G255</f>
        <v>عامل انتاج</v>
      </c>
      <c r="E252" s="24">
        <f t="shared" si="3"/>
        <v>0</v>
      </c>
      <c r="F252" s="24"/>
      <c r="G252" s="24"/>
      <c r="H252" s="24"/>
      <c r="I252" s="24">
        <f>'كشف المرتبات'!AN250</f>
        <v>0</v>
      </c>
    </row>
    <row r="253" spans="1:9" ht="16.5" thickBot="1" x14ac:dyDescent="0.25">
      <c r="A253" s="24">
        <f>'حضور وانصراف'!D256</f>
        <v>241</v>
      </c>
      <c r="B253" s="24">
        <f>'حضور وانصراف'!E256</f>
        <v>0</v>
      </c>
      <c r="C253" s="24">
        <f>'البيان النهائى '!C253</f>
        <v>0</v>
      </c>
      <c r="D253" s="24" t="str">
        <f>'حضور وانصراف'!G256</f>
        <v>عامل انتاج</v>
      </c>
      <c r="E253" s="24">
        <f t="shared" si="3"/>
        <v>0</v>
      </c>
      <c r="F253" s="24"/>
      <c r="G253" s="24"/>
      <c r="H253" s="24"/>
      <c r="I253" s="24">
        <f>'كشف المرتبات'!AN251</f>
        <v>0</v>
      </c>
    </row>
    <row r="254" spans="1:9" ht="16.5" thickBot="1" x14ac:dyDescent="0.25">
      <c r="A254" s="24">
        <f>'حضور وانصراف'!D257</f>
        <v>242</v>
      </c>
      <c r="B254" s="24">
        <f>'حضور وانصراف'!E257</f>
        <v>0</v>
      </c>
      <c r="C254" s="24">
        <f>'البيان النهائى '!C254</f>
        <v>0</v>
      </c>
      <c r="D254" s="24" t="str">
        <f>'حضور وانصراف'!G257</f>
        <v>عامل انتاج</v>
      </c>
      <c r="E254" s="24">
        <f t="shared" si="3"/>
        <v>0</v>
      </c>
      <c r="F254" s="24"/>
      <c r="G254" s="24"/>
      <c r="H254" s="24"/>
      <c r="I254" s="24">
        <f>'كشف المرتبات'!AN252</f>
        <v>0</v>
      </c>
    </row>
    <row r="255" spans="1:9" ht="16.5" thickBot="1" x14ac:dyDescent="0.25">
      <c r="A255" s="24">
        <f>'حضور وانصراف'!D258</f>
        <v>243</v>
      </c>
      <c r="B255" s="24">
        <f>'حضور وانصراف'!E258</f>
        <v>0</v>
      </c>
      <c r="C255" s="24">
        <f>'البيان النهائى '!C255</f>
        <v>0</v>
      </c>
      <c r="D255" s="24" t="str">
        <f>'حضور وانصراف'!G258</f>
        <v>عامل انتاج</v>
      </c>
      <c r="E255" s="24">
        <f t="shared" si="3"/>
        <v>0</v>
      </c>
      <c r="F255" s="24"/>
      <c r="G255" s="24"/>
      <c r="H255" s="24"/>
      <c r="I255" s="24">
        <f>'كشف المرتبات'!AN253</f>
        <v>0</v>
      </c>
    </row>
    <row r="256" spans="1:9" ht="16.5" thickBot="1" x14ac:dyDescent="0.25">
      <c r="A256" s="24">
        <f>'حضور وانصراف'!D259</f>
        <v>244</v>
      </c>
      <c r="B256" s="24">
        <f>'حضور وانصراف'!E259</f>
        <v>0</v>
      </c>
      <c r="C256" s="24">
        <f>'البيان النهائى '!C256</f>
        <v>0</v>
      </c>
      <c r="D256" s="24" t="str">
        <f>'حضور وانصراف'!G259</f>
        <v>عامل انتاج</v>
      </c>
      <c r="E256" s="24">
        <f t="shared" si="3"/>
        <v>0</v>
      </c>
      <c r="F256" s="24"/>
      <c r="G256" s="24"/>
      <c r="H256" s="24"/>
      <c r="I256" s="24">
        <f>'كشف المرتبات'!AN254</f>
        <v>0</v>
      </c>
    </row>
    <row r="257" spans="1:9" ht="16.5" thickBot="1" x14ac:dyDescent="0.25">
      <c r="A257" s="24">
        <f>'حضور وانصراف'!D260</f>
        <v>245</v>
      </c>
      <c r="B257" s="24">
        <f>'حضور وانصراف'!E260</f>
        <v>0</v>
      </c>
      <c r="C257" s="24">
        <f>'البيان النهائى '!C257</f>
        <v>0</v>
      </c>
      <c r="D257" s="24" t="str">
        <f>'حضور وانصراف'!G260</f>
        <v>عامل انتاج</v>
      </c>
      <c r="E257" s="24">
        <f t="shared" si="3"/>
        <v>0</v>
      </c>
      <c r="F257" s="24"/>
      <c r="G257" s="24"/>
      <c r="H257" s="24"/>
      <c r="I257" s="24">
        <f>'كشف المرتبات'!AN255</f>
        <v>0</v>
      </c>
    </row>
    <row r="258" spans="1:9" ht="16.5" thickBot="1" x14ac:dyDescent="0.25">
      <c r="A258" s="24">
        <f>'حضور وانصراف'!D261</f>
        <v>246</v>
      </c>
      <c r="B258" s="24">
        <f>'حضور وانصراف'!E261</f>
        <v>0</v>
      </c>
      <c r="C258" s="24">
        <f>'البيان النهائى '!C258</f>
        <v>0</v>
      </c>
      <c r="D258" s="24" t="str">
        <f>'حضور وانصراف'!G261</f>
        <v>عامل انتاج</v>
      </c>
      <c r="E258" s="24">
        <f t="shared" si="3"/>
        <v>0</v>
      </c>
      <c r="F258" s="24"/>
      <c r="G258" s="24"/>
      <c r="H258" s="24"/>
      <c r="I258" s="24">
        <f>'كشف المرتبات'!AN256</f>
        <v>0</v>
      </c>
    </row>
    <row r="259" spans="1:9" ht="16.5" thickBot="1" x14ac:dyDescent="0.25">
      <c r="A259" s="24">
        <f>'حضور وانصراف'!D262</f>
        <v>247</v>
      </c>
      <c r="B259" s="24">
        <f>'حضور وانصراف'!E262</f>
        <v>0</v>
      </c>
      <c r="C259" s="24">
        <f>'البيان النهائى '!C259</f>
        <v>0</v>
      </c>
      <c r="D259" s="24" t="str">
        <f>'حضور وانصراف'!G262</f>
        <v>عامل انتاج</v>
      </c>
      <c r="E259" s="24">
        <f t="shared" si="3"/>
        <v>0</v>
      </c>
      <c r="F259" s="24"/>
      <c r="G259" s="24"/>
      <c r="H259" s="24"/>
      <c r="I259" s="24">
        <f>'كشف المرتبات'!AN257</f>
        <v>0</v>
      </c>
    </row>
    <row r="260" spans="1:9" ht="16.5" thickBot="1" x14ac:dyDescent="0.25">
      <c r="A260" s="24">
        <f>'حضور وانصراف'!D263</f>
        <v>248</v>
      </c>
      <c r="B260" s="24">
        <f>'حضور وانصراف'!E263</f>
        <v>0</v>
      </c>
      <c r="C260" s="24">
        <f>'البيان النهائى '!C260</f>
        <v>0</v>
      </c>
      <c r="D260" s="24" t="str">
        <f>'حضور وانصراف'!G263</f>
        <v>عامل انتاج</v>
      </c>
      <c r="E260" s="24">
        <f t="shared" si="3"/>
        <v>0</v>
      </c>
      <c r="F260" s="24"/>
      <c r="G260" s="24"/>
      <c r="H260" s="24"/>
      <c r="I260" s="24">
        <f>'كشف المرتبات'!AN258</f>
        <v>0</v>
      </c>
    </row>
    <row r="261" spans="1:9" ht="16.5" thickBot="1" x14ac:dyDescent="0.25">
      <c r="A261" s="24">
        <f>'حضور وانصراف'!D264</f>
        <v>249</v>
      </c>
      <c r="B261" s="24">
        <f>'حضور وانصراف'!E264</f>
        <v>0</v>
      </c>
      <c r="C261" s="24">
        <f>'البيان النهائى '!C261</f>
        <v>0</v>
      </c>
      <c r="D261" s="24" t="str">
        <f>'حضور وانصراف'!G264</f>
        <v>عامل انتاج</v>
      </c>
      <c r="E261" s="24">
        <f t="shared" si="3"/>
        <v>0</v>
      </c>
      <c r="F261" s="24"/>
      <c r="G261" s="24"/>
      <c r="H261" s="24"/>
      <c r="I261" s="24">
        <f>'كشف المرتبات'!AN259</f>
        <v>0</v>
      </c>
    </row>
    <row r="262" spans="1:9" ht="16.5" thickBot="1" x14ac:dyDescent="0.25">
      <c r="A262" s="24">
        <f>'حضور وانصراف'!D265</f>
        <v>250</v>
      </c>
      <c r="B262" s="24">
        <f>'حضور وانصراف'!E265</f>
        <v>0</v>
      </c>
      <c r="C262" s="24">
        <f>'البيان النهائى '!C262</f>
        <v>0</v>
      </c>
      <c r="D262" s="24" t="str">
        <f>'حضور وانصراف'!G265</f>
        <v>عامل انتاج</v>
      </c>
      <c r="E262" s="24">
        <f t="shared" si="3"/>
        <v>0</v>
      </c>
      <c r="F262" s="24"/>
      <c r="G262" s="24"/>
      <c r="H262" s="24"/>
      <c r="I262" s="24">
        <f>'كشف المرتبات'!AN260</f>
        <v>0</v>
      </c>
    </row>
    <row r="263" spans="1:9" ht="16.5" thickBot="1" x14ac:dyDescent="0.25">
      <c r="A263" s="24">
        <f>'حضور وانصراف'!D266</f>
        <v>251</v>
      </c>
      <c r="B263" s="24">
        <f>'حضور وانصراف'!E266</f>
        <v>0</v>
      </c>
      <c r="C263" s="24">
        <f>'البيان النهائى '!C263</f>
        <v>0</v>
      </c>
      <c r="D263" s="24" t="str">
        <f>'حضور وانصراف'!G266</f>
        <v>عامل انتاج</v>
      </c>
      <c r="E263" s="24">
        <f t="shared" si="3"/>
        <v>0</v>
      </c>
      <c r="F263" s="24"/>
      <c r="G263" s="24"/>
      <c r="H263" s="24"/>
      <c r="I263" s="24">
        <f>'كشف المرتبات'!AN261</f>
        <v>0</v>
      </c>
    </row>
    <row r="264" spans="1:9" ht="16.5" thickBot="1" x14ac:dyDescent="0.25">
      <c r="A264" s="24">
        <f>'حضور وانصراف'!D267</f>
        <v>252</v>
      </c>
      <c r="B264" s="24">
        <f>'حضور وانصراف'!E267</f>
        <v>0</v>
      </c>
      <c r="C264" s="24">
        <f>'البيان النهائى '!C264</f>
        <v>0</v>
      </c>
      <c r="D264" s="24" t="str">
        <f>'حضور وانصراف'!G267</f>
        <v>عامل انتاج</v>
      </c>
      <c r="E264" s="24">
        <f t="shared" si="3"/>
        <v>0</v>
      </c>
      <c r="F264" s="24"/>
      <c r="G264" s="24"/>
      <c r="H264" s="24"/>
      <c r="I264" s="24">
        <f>'كشف المرتبات'!AN262</f>
        <v>0</v>
      </c>
    </row>
    <row r="265" spans="1:9" ht="16.5" thickBot="1" x14ac:dyDescent="0.25">
      <c r="A265" s="24">
        <f>'حضور وانصراف'!D268</f>
        <v>253</v>
      </c>
      <c r="B265" s="24">
        <f>'حضور وانصراف'!E268</f>
        <v>0</v>
      </c>
      <c r="C265" s="24">
        <f>'البيان النهائى '!C265</f>
        <v>0</v>
      </c>
      <c r="D265" s="24" t="str">
        <f>'حضور وانصراف'!G268</f>
        <v>عامل انتاج</v>
      </c>
      <c r="E265" s="24">
        <f t="shared" si="3"/>
        <v>0</v>
      </c>
      <c r="F265" s="24"/>
      <c r="G265" s="24"/>
      <c r="H265" s="24"/>
      <c r="I265" s="24">
        <f>'كشف المرتبات'!AN263</f>
        <v>0</v>
      </c>
    </row>
    <row r="266" spans="1:9" ht="16.5" thickBot="1" x14ac:dyDescent="0.25">
      <c r="A266" s="24">
        <f>'حضور وانصراف'!D269</f>
        <v>254</v>
      </c>
      <c r="B266" s="24">
        <f>'حضور وانصراف'!E269</f>
        <v>0</v>
      </c>
      <c r="C266" s="24">
        <f>'البيان النهائى '!C266</f>
        <v>0</v>
      </c>
      <c r="D266" s="24" t="str">
        <f>'حضور وانصراف'!G269</f>
        <v>عامل انتاج</v>
      </c>
      <c r="E266" s="24">
        <f t="shared" si="3"/>
        <v>0</v>
      </c>
      <c r="F266" s="24"/>
      <c r="G266" s="24"/>
      <c r="H266" s="24"/>
      <c r="I266" s="24">
        <f>'كشف المرتبات'!AN264</f>
        <v>0</v>
      </c>
    </row>
    <row r="267" spans="1:9" ht="16.5" thickBot="1" x14ac:dyDescent="0.25">
      <c r="A267" s="24">
        <f>'حضور وانصراف'!D270</f>
        <v>255</v>
      </c>
      <c r="B267" s="24">
        <f>'حضور وانصراف'!E270</f>
        <v>0</v>
      </c>
      <c r="C267" s="24">
        <f>'البيان النهائى '!C267</f>
        <v>0</v>
      </c>
      <c r="D267" s="24" t="str">
        <f>'حضور وانصراف'!G270</f>
        <v>عامل انتاج</v>
      </c>
      <c r="E267" s="24">
        <f t="shared" si="3"/>
        <v>0</v>
      </c>
      <c r="F267" s="24"/>
      <c r="G267" s="24"/>
      <c r="H267" s="24"/>
      <c r="I267" s="24">
        <f>'كشف المرتبات'!AN265</f>
        <v>0</v>
      </c>
    </row>
    <row r="268" spans="1:9" ht="16.5" thickBot="1" x14ac:dyDescent="0.25">
      <c r="A268" s="24">
        <f>'حضور وانصراف'!D271</f>
        <v>256</v>
      </c>
      <c r="B268" s="24">
        <f>'حضور وانصراف'!E271</f>
        <v>0</v>
      </c>
      <c r="C268" s="24">
        <f>'البيان النهائى '!C268</f>
        <v>0</v>
      </c>
      <c r="D268" s="24" t="str">
        <f>'حضور وانصراف'!G271</f>
        <v>عامل انتاج</v>
      </c>
      <c r="E268" s="24">
        <f t="shared" si="3"/>
        <v>0</v>
      </c>
      <c r="F268" s="24"/>
      <c r="G268" s="24"/>
      <c r="H268" s="24"/>
      <c r="I268" s="24">
        <f>'كشف المرتبات'!AN266</f>
        <v>0</v>
      </c>
    </row>
    <row r="269" spans="1:9" ht="16.5" thickBot="1" x14ac:dyDescent="0.25">
      <c r="A269" s="24">
        <f>'حضور وانصراف'!D272</f>
        <v>257</v>
      </c>
      <c r="B269" s="24">
        <f>'حضور وانصراف'!E272</f>
        <v>0</v>
      </c>
      <c r="C269" s="24">
        <f>'البيان النهائى '!C269</f>
        <v>0</v>
      </c>
      <c r="D269" s="24" t="str">
        <f>'حضور وانصراف'!G272</f>
        <v>عامل انتاج</v>
      </c>
      <c r="E269" s="24">
        <f t="shared" si="3"/>
        <v>0</v>
      </c>
      <c r="F269" s="24"/>
      <c r="G269" s="24"/>
      <c r="H269" s="24"/>
      <c r="I269" s="24">
        <f>'كشف المرتبات'!AN267</f>
        <v>0</v>
      </c>
    </row>
    <row r="270" spans="1:9" ht="16.5" thickBot="1" x14ac:dyDescent="0.25">
      <c r="A270" s="24">
        <f>'حضور وانصراف'!D273</f>
        <v>258</v>
      </c>
      <c r="B270" s="24">
        <f>'حضور وانصراف'!E273</f>
        <v>0</v>
      </c>
      <c r="C270" s="24">
        <f>'البيان النهائى '!C270</f>
        <v>0</v>
      </c>
      <c r="D270" s="24" t="str">
        <f>'حضور وانصراف'!G273</f>
        <v>عامل انتاج</v>
      </c>
      <c r="E270" s="24">
        <f t="shared" ref="E270:E298" si="4">F270+G270+H270</f>
        <v>0</v>
      </c>
      <c r="F270" s="24"/>
      <c r="G270" s="24"/>
      <c r="H270" s="24"/>
      <c r="I270" s="24">
        <f>'كشف المرتبات'!AN268</f>
        <v>0</v>
      </c>
    </row>
    <row r="271" spans="1:9" ht="16.5" thickBot="1" x14ac:dyDescent="0.25">
      <c r="A271" s="24">
        <f>'حضور وانصراف'!D274</f>
        <v>259</v>
      </c>
      <c r="B271" s="24">
        <f>'حضور وانصراف'!E274</f>
        <v>0</v>
      </c>
      <c r="C271" s="24">
        <f>'البيان النهائى '!C271</f>
        <v>0</v>
      </c>
      <c r="D271" s="24" t="str">
        <f>'حضور وانصراف'!G274</f>
        <v>عامل انتاج</v>
      </c>
      <c r="E271" s="24">
        <f t="shared" si="4"/>
        <v>0</v>
      </c>
      <c r="F271" s="24"/>
      <c r="G271" s="24"/>
      <c r="H271" s="24"/>
      <c r="I271" s="24">
        <f>'كشف المرتبات'!AN269</f>
        <v>0</v>
      </c>
    </row>
    <row r="272" spans="1:9" ht="16.5" thickBot="1" x14ac:dyDescent="0.25">
      <c r="A272" s="24">
        <f>'حضور وانصراف'!D275</f>
        <v>260</v>
      </c>
      <c r="B272" s="24">
        <f>'حضور وانصراف'!E275</f>
        <v>0</v>
      </c>
      <c r="C272" s="24">
        <f>'البيان النهائى '!C272</f>
        <v>0</v>
      </c>
      <c r="D272" s="24" t="str">
        <f>'حضور وانصراف'!G275</f>
        <v>عامل انتاج</v>
      </c>
      <c r="E272" s="24">
        <f t="shared" si="4"/>
        <v>0</v>
      </c>
      <c r="F272" s="24"/>
      <c r="G272" s="24"/>
      <c r="H272" s="24"/>
      <c r="I272" s="24">
        <f>'كشف المرتبات'!AN270</f>
        <v>0</v>
      </c>
    </row>
    <row r="273" spans="1:9" ht="16.5" thickBot="1" x14ac:dyDescent="0.25">
      <c r="A273" s="24">
        <f>'حضور وانصراف'!D276</f>
        <v>261</v>
      </c>
      <c r="B273" s="24">
        <f>'حضور وانصراف'!E276</f>
        <v>0</v>
      </c>
      <c r="C273" s="24">
        <f>'البيان النهائى '!C273</f>
        <v>0</v>
      </c>
      <c r="D273" s="24" t="str">
        <f>'حضور وانصراف'!G276</f>
        <v>عامل انتاج</v>
      </c>
      <c r="E273" s="24">
        <f t="shared" si="4"/>
        <v>0</v>
      </c>
      <c r="F273" s="24"/>
      <c r="G273" s="24"/>
      <c r="H273" s="24"/>
      <c r="I273" s="24">
        <f>'كشف المرتبات'!AN271</f>
        <v>0</v>
      </c>
    </row>
    <row r="274" spans="1:9" ht="16.5" thickBot="1" x14ac:dyDescent="0.25">
      <c r="A274" s="24">
        <f>'حضور وانصراف'!D277</f>
        <v>262</v>
      </c>
      <c r="B274" s="24">
        <f>'حضور وانصراف'!E277</f>
        <v>0</v>
      </c>
      <c r="C274" s="24">
        <f>'البيان النهائى '!C274</f>
        <v>0</v>
      </c>
      <c r="D274" s="24" t="str">
        <f>'حضور وانصراف'!G277</f>
        <v>عامل انتاج</v>
      </c>
      <c r="E274" s="24">
        <f t="shared" si="4"/>
        <v>0</v>
      </c>
      <c r="F274" s="24"/>
      <c r="G274" s="24"/>
      <c r="H274" s="24"/>
      <c r="I274" s="24">
        <f>'كشف المرتبات'!AN272</f>
        <v>0</v>
      </c>
    </row>
    <row r="275" spans="1:9" ht="16.5" thickBot="1" x14ac:dyDescent="0.25">
      <c r="A275" s="24">
        <f>'حضور وانصراف'!D278</f>
        <v>263</v>
      </c>
      <c r="B275" s="24">
        <f>'حضور وانصراف'!E278</f>
        <v>0</v>
      </c>
      <c r="C275" s="24">
        <f>'البيان النهائى '!C275</f>
        <v>0</v>
      </c>
      <c r="D275" s="24" t="str">
        <f>'حضور وانصراف'!G278</f>
        <v>عامل انتاج</v>
      </c>
      <c r="E275" s="24">
        <f t="shared" si="4"/>
        <v>0</v>
      </c>
      <c r="F275" s="24"/>
      <c r="G275" s="24"/>
      <c r="H275" s="24"/>
      <c r="I275" s="24">
        <f>'كشف المرتبات'!AN273</f>
        <v>0</v>
      </c>
    </row>
    <row r="276" spans="1:9" ht="16.5" thickBot="1" x14ac:dyDescent="0.25">
      <c r="A276" s="24">
        <f>'حضور وانصراف'!D279</f>
        <v>264</v>
      </c>
      <c r="B276" s="24">
        <f>'حضور وانصراف'!E279</f>
        <v>0</v>
      </c>
      <c r="C276" s="24">
        <f>'البيان النهائى '!C276</f>
        <v>0</v>
      </c>
      <c r="D276" s="24" t="str">
        <f>'حضور وانصراف'!G279</f>
        <v>عامل انتاج</v>
      </c>
      <c r="E276" s="24">
        <f t="shared" si="4"/>
        <v>0</v>
      </c>
      <c r="F276" s="24"/>
      <c r="G276" s="24"/>
      <c r="H276" s="24"/>
      <c r="I276" s="24">
        <f>'كشف المرتبات'!AN274</f>
        <v>0</v>
      </c>
    </row>
    <row r="277" spans="1:9" ht="16.5" thickBot="1" x14ac:dyDescent="0.25">
      <c r="A277" s="24">
        <f>'حضور وانصراف'!D280</f>
        <v>265</v>
      </c>
      <c r="B277" s="24">
        <f>'حضور وانصراف'!E280</f>
        <v>0</v>
      </c>
      <c r="C277" s="24">
        <f>'البيان النهائى '!C277</f>
        <v>0</v>
      </c>
      <c r="D277" s="24" t="str">
        <f>'حضور وانصراف'!G280</f>
        <v>عامل انتاج</v>
      </c>
      <c r="E277" s="24">
        <f t="shared" si="4"/>
        <v>0</v>
      </c>
      <c r="F277" s="24"/>
      <c r="G277" s="24"/>
      <c r="H277" s="24"/>
      <c r="I277" s="24">
        <f>'كشف المرتبات'!AN275</f>
        <v>0</v>
      </c>
    </row>
    <row r="278" spans="1:9" ht="16.5" thickBot="1" x14ac:dyDescent="0.25">
      <c r="A278" s="24">
        <f>'حضور وانصراف'!D281</f>
        <v>266</v>
      </c>
      <c r="B278" s="24">
        <f>'حضور وانصراف'!E281</f>
        <v>0</v>
      </c>
      <c r="C278" s="24">
        <f>'البيان النهائى '!C278</f>
        <v>0</v>
      </c>
      <c r="D278" s="24" t="str">
        <f>'حضور وانصراف'!G281</f>
        <v>عامل انتاج</v>
      </c>
      <c r="E278" s="24">
        <f t="shared" si="4"/>
        <v>0</v>
      </c>
      <c r="F278" s="24"/>
      <c r="G278" s="24"/>
      <c r="H278" s="24"/>
      <c r="I278" s="24">
        <f>'كشف المرتبات'!AN276</f>
        <v>0</v>
      </c>
    </row>
    <row r="279" spans="1:9" ht="16.5" thickBot="1" x14ac:dyDescent="0.25">
      <c r="A279" s="24">
        <f>'حضور وانصراف'!D282</f>
        <v>267</v>
      </c>
      <c r="B279" s="24">
        <f>'حضور وانصراف'!E282</f>
        <v>0</v>
      </c>
      <c r="C279" s="24">
        <f>'البيان النهائى '!C279</f>
        <v>0</v>
      </c>
      <c r="D279" s="24" t="str">
        <f>'حضور وانصراف'!G282</f>
        <v>عامل انتاج</v>
      </c>
      <c r="E279" s="24">
        <f t="shared" si="4"/>
        <v>0</v>
      </c>
      <c r="F279" s="24"/>
      <c r="G279" s="24"/>
      <c r="H279" s="24"/>
      <c r="I279" s="24">
        <f>'كشف المرتبات'!AN277</f>
        <v>0</v>
      </c>
    </row>
    <row r="280" spans="1:9" ht="16.5" thickBot="1" x14ac:dyDescent="0.25">
      <c r="A280" s="24">
        <f>'حضور وانصراف'!D283</f>
        <v>268</v>
      </c>
      <c r="B280" s="24">
        <f>'حضور وانصراف'!E283</f>
        <v>0</v>
      </c>
      <c r="C280" s="24">
        <f>'البيان النهائى '!C280</f>
        <v>0</v>
      </c>
      <c r="D280" s="24" t="str">
        <f>'حضور وانصراف'!G283</f>
        <v>عامل انتاج</v>
      </c>
      <c r="E280" s="24">
        <f t="shared" si="4"/>
        <v>0</v>
      </c>
      <c r="F280" s="24"/>
      <c r="G280" s="24"/>
      <c r="H280" s="24"/>
      <c r="I280" s="24">
        <f>'كشف المرتبات'!AN278</f>
        <v>0</v>
      </c>
    </row>
    <row r="281" spans="1:9" ht="16.5" thickBot="1" x14ac:dyDescent="0.25">
      <c r="A281" s="24">
        <f>'حضور وانصراف'!D284</f>
        <v>269</v>
      </c>
      <c r="B281" s="24">
        <f>'حضور وانصراف'!E284</f>
        <v>0</v>
      </c>
      <c r="C281" s="24">
        <f>'البيان النهائى '!C281</f>
        <v>0</v>
      </c>
      <c r="D281" s="24" t="str">
        <f>'حضور وانصراف'!G284</f>
        <v>عامل انتاج</v>
      </c>
      <c r="E281" s="24">
        <f t="shared" si="4"/>
        <v>0</v>
      </c>
      <c r="F281" s="24"/>
      <c r="G281" s="24"/>
      <c r="H281" s="24"/>
      <c r="I281" s="24">
        <f>'كشف المرتبات'!AN279</f>
        <v>0</v>
      </c>
    </row>
    <row r="282" spans="1:9" ht="16.5" thickBot="1" x14ac:dyDescent="0.25">
      <c r="A282" s="24">
        <f>'حضور وانصراف'!D285</f>
        <v>270</v>
      </c>
      <c r="B282" s="24">
        <f>'حضور وانصراف'!E285</f>
        <v>0</v>
      </c>
      <c r="C282" s="24">
        <f>'البيان النهائى '!C282</f>
        <v>0</v>
      </c>
      <c r="D282" s="24" t="str">
        <f>'حضور وانصراف'!G285</f>
        <v>عامل انتاج</v>
      </c>
      <c r="E282" s="24">
        <f t="shared" si="4"/>
        <v>0</v>
      </c>
      <c r="F282" s="24"/>
      <c r="G282" s="24"/>
      <c r="H282" s="24"/>
      <c r="I282" s="24">
        <f>'كشف المرتبات'!AN280</f>
        <v>0</v>
      </c>
    </row>
    <row r="283" spans="1:9" ht="16.5" thickBot="1" x14ac:dyDescent="0.25">
      <c r="A283" s="24">
        <f>'حضور وانصراف'!D286</f>
        <v>271</v>
      </c>
      <c r="B283" s="24">
        <f>'حضور وانصراف'!E286</f>
        <v>0</v>
      </c>
      <c r="C283" s="24">
        <f>'البيان النهائى '!C283</f>
        <v>0</v>
      </c>
      <c r="D283" s="24" t="str">
        <f>'حضور وانصراف'!G286</f>
        <v>عامل انتاج</v>
      </c>
      <c r="E283" s="24">
        <f t="shared" si="4"/>
        <v>0</v>
      </c>
      <c r="F283" s="24"/>
      <c r="G283" s="24"/>
      <c r="H283" s="24"/>
      <c r="I283" s="24">
        <f>'كشف المرتبات'!AN281</f>
        <v>0</v>
      </c>
    </row>
    <row r="284" spans="1:9" ht="16.5" thickBot="1" x14ac:dyDescent="0.25">
      <c r="A284" s="24">
        <f>'حضور وانصراف'!D287</f>
        <v>272</v>
      </c>
      <c r="B284" s="24">
        <f>'حضور وانصراف'!E287</f>
        <v>0</v>
      </c>
      <c r="C284" s="24">
        <f>'البيان النهائى '!C284</f>
        <v>0</v>
      </c>
      <c r="D284" s="24" t="str">
        <f>'حضور وانصراف'!G287</f>
        <v>عامل انتاج</v>
      </c>
      <c r="E284" s="24">
        <f t="shared" si="4"/>
        <v>0</v>
      </c>
      <c r="F284" s="24"/>
      <c r="G284" s="24"/>
      <c r="H284" s="24"/>
      <c r="I284" s="24">
        <f>'كشف المرتبات'!AN282</f>
        <v>0</v>
      </c>
    </row>
    <row r="285" spans="1:9" ht="16.5" thickBot="1" x14ac:dyDescent="0.25">
      <c r="A285" s="24">
        <f>'حضور وانصراف'!D288</f>
        <v>273</v>
      </c>
      <c r="B285" s="24">
        <f>'حضور وانصراف'!E288</f>
        <v>0</v>
      </c>
      <c r="C285" s="24">
        <f>'البيان النهائى '!C285</f>
        <v>0</v>
      </c>
      <c r="D285" s="24" t="str">
        <f>'حضور وانصراف'!G288</f>
        <v>عامل انتاج</v>
      </c>
      <c r="E285" s="24">
        <f t="shared" si="4"/>
        <v>0</v>
      </c>
      <c r="F285" s="24"/>
      <c r="G285" s="24"/>
      <c r="H285" s="24"/>
      <c r="I285" s="24">
        <f>'كشف المرتبات'!AN283</f>
        <v>0</v>
      </c>
    </row>
    <row r="286" spans="1:9" ht="16.5" thickBot="1" x14ac:dyDescent="0.25">
      <c r="A286" s="24">
        <f>'حضور وانصراف'!D289</f>
        <v>274</v>
      </c>
      <c r="B286" s="24">
        <f>'حضور وانصراف'!E289</f>
        <v>0</v>
      </c>
      <c r="C286" s="24">
        <f>'البيان النهائى '!C286</f>
        <v>0</v>
      </c>
      <c r="D286" s="24" t="str">
        <f>'حضور وانصراف'!G289</f>
        <v>عامل انتاج</v>
      </c>
      <c r="E286" s="24">
        <f t="shared" si="4"/>
        <v>0</v>
      </c>
      <c r="F286" s="24"/>
      <c r="G286" s="24"/>
      <c r="H286" s="24"/>
      <c r="I286" s="24">
        <f>'كشف المرتبات'!AN284</f>
        <v>0</v>
      </c>
    </row>
    <row r="287" spans="1:9" ht="16.5" thickBot="1" x14ac:dyDescent="0.25">
      <c r="A287" s="24">
        <f>'حضور وانصراف'!D290</f>
        <v>275</v>
      </c>
      <c r="B287" s="24">
        <f>'حضور وانصراف'!E290</f>
        <v>0</v>
      </c>
      <c r="C287" s="24">
        <f>'البيان النهائى '!C287</f>
        <v>0</v>
      </c>
      <c r="D287" s="24" t="str">
        <f>'حضور وانصراف'!G290</f>
        <v>عامل انتاج</v>
      </c>
      <c r="E287" s="24">
        <f t="shared" si="4"/>
        <v>0</v>
      </c>
      <c r="F287" s="24"/>
      <c r="G287" s="24"/>
      <c r="H287" s="24"/>
      <c r="I287" s="24">
        <f>'كشف المرتبات'!AN285</f>
        <v>0</v>
      </c>
    </row>
    <row r="288" spans="1:9" ht="16.5" thickBot="1" x14ac:dyDescent="0.25">
      <c r="A288" s="24">
        <f>'حضور وانصراف'!D291</f>
        <v>276</v>
      </c>
      <c r="B288" s="24">
        <f>'حضور وانصراف'!E291</f>
        <v>0</v>
      </c>
      <c r="C288" s="24">
        <f>'البيان النهائى '!C288</f>
        <v>0</v>
      </c>
      <c r="D288" s="24" t="str">
        <f>'حضور وانصراف'!G291</f>
        <v>عامل انتاج</v>
      </c>
      <c r="E288" s="24">
        <f t="shared" si="4"/>
        <v>0</v>
      </c>
      <c r="F288" s="24"/>
      <c r="G288" s="24"/>
      <c r="H288" s="24"/>
      <c r="I288" s="24">
        <f>'كشف المرتبات'!AN286</f>
        <v>0</v>
      </c>
    </row>
    <row r="289" spans="1:9" ht="16.5" thickBot="1" x14ac:dyDescent="0.25">
      <c r="A289" s="24">
        <f>'حضور وانصراف'!D292</f>
        <v>277</v>
      </c>
      <c r="B289" s="24">
        <f>'حضور وانصراف'!E292</f>
        <v>0</v>
      </c>
      <c r="C289" s="24">
        <f>'البيان النهائى '!C289</f>
        <v>0</v>
      </c>
      <c r="D289" s="24" t="str">
        <f>'حضور وانصراف'!G292</f>
        <v>عامل انتاج</v>
      </c>
      <c r="E289" s="24">
        <f t="shared" si="4"/>
        <v>0</v>
      </c>
      <c r="F289" s="24"/>
      <c r="G289" s="24"/>
      <c r="H289" s="24"/>
      <c r="I289" s="24">
        <f>'كشف المرتبات'!AN287</f>
        <v>0</v>
      </c>
    </row>
    <row r="290" spans="1:9" ht="16.5" thickBot="1" x14ac:dyDescent="0.25">
      <c r="A290" s="24">
        <f>'حضور وانصراف'!D293</f>
        <v>278</v>
      </c>
      <c r="B290" s="24">
        <f>'حضور وانصراف'!E293</f>
        <v>0</v>
      </c>
      <c r="C290" s="24">
        <f>'البيان النهائى '!C290</f>
        <v>0</v>
      </c>
      <c r="D290" s="24" t="str">
        <f>'حضور وانصراف'!G293</f>
        <v>عامل انتاج</v>
      </c>
      <c r="E290" s="24">
        <f t="shared" si="4"/>
        <v>0</v>
      </c>
      <c r="F290" s="24"/>
      <c r="G290" s="24"/>
      <c r="H290" s="24"/>
      <c r="I290" s="24">
        <f>'كشف المرتبات'!AN288</f>
        <v>0</v>
      </c>
    </row>
    <row r="291" spans="1:9" ht="16.5" thickBot="1" x14ac:dyDescent="0.25">
      <c r="A291" s="24">
        <f>'حضور وانصراف'!D294</f>
        <v>279</v>
      </c>
      <c r="B291" s="24">
        <f>'حضور وانصراف'!E294</f>
        <v>0</v>
      </c>
      <c r="C291" s="24">
        <f>'البيان النهائى '!C291</f>
        <v>0</v>
      </c>
      <c r="D291" s="24" t="str">
        <f>'حضور وانصراف'!G294</f>
        <v>عامل انتاج</v>
      </c>
      <c r="E291" s="24">
        <f t="shared" si="4"/>
        <v>0</v>
      </c>
      <c r="F291" s="24"/>
      <c r="G291" s="24"/>
      <c r="H291" s="24"/>
      <c r="I291" s="24">
        <f>'كشف المرتبات'!AN289</f>
        <v>0</v>
      </c>
    </row>
    <row r="292" spans="1:9" ht="16.5" thickBot="1" x14ac:dyDescent="0.25">
      <c r="A292" s="24">
        <f>'حضور وانصراف'!D295</f>
        <v>280</v>
      </c>
      <c r="B292" s="24">
        <f>'حضور وانصراف'!E295</f>
        <v>0</v>
      </c>
      <c r="C292" s="24">
        <f>'البيان النهائى '!C292</f>
        <v>0</v>
      </c>
      <c r="D292" s="24" t="str">
        <f>'حضور وانصراف'!G295</f>
        <v>عامل انتاج</v>
      </c>
      <c r="E292" s="24">
        <f t="shared" si="4"/>
        <v>0</v>
      </c>
      <c r="F292" s="24"/>
      <c r="G292" s="24"/>
      <c r="H292" s="24"/>
      <c r="I292" s="24">
        <f>'كشف المرتبات'!AN290</f>
        <v>0</v>
      </c>
    </row>
    <row r="293" spans="1:9" ht="16.5" thickBot="1" x14ac:dyDescent="0.25">
      <c r="A293" s="24">
        <f>'حضور وانصراف'!D296</f>
        <v>281</v>
      </c>
      <c r="B293" s="24">
        <f>'حضور وانصراف'!E296</f>
        <v>0</v>
      </c>
      <c r="C293" s="24">
        <f>'البيان النهائى '!C293</f>
        <v>0</v>
      </c>
      <c r="D293" s="24" t="str">
        <f>'حضور وانصراف'!G296</f>
        <v>عامل انتاج</v>
      </c>
      <c r="E293" s="24">
        <f t="shared" si="4"/>
        <v>0</v>
      </c>
      <c r="F293" s="24"/>
      <c r="G293" s="24"/>
      <c r="H293" s="24"/>
      <c r="I293" s="24">
        <f>'كشف المرتبات'!AN291</f>
        <v>0</v>
      </c>
    </row>
    <row r="294" spans="1:9" ht="16.5" thickBot="1" x14ac:dyDescent="0.25">
      <c r="A294" s="24">
        <f>'حضور وانصراف'!D297</f>
        <v>282</v>
      </c>
      <c r="B294" s="24">
        <f>'حضور وانصراف'!E297</f>
        <v>0</v>
      </c>
      <c r="C294" s="24">
        <f>'البيان النهائى '!C294</f>
        <v>0</v>
      </c>
      <c r="D294" s="24" t="str">
        <f>'حضور وانصراف'!G297</f>
        <v>عامل انتاج</v>
      </c>
      <c r="E294" s="24">
        <f t="shared" si="4"/>
        <v>0</v>
      </c>
      <c r="F294" s="24"/>
      <c r="G294" s="24"/>
      <c r="H294" s="24"/>
      <c r="I294" s="24">
        <f>'كشف المرتبات'!AN292</f>
        <v>0</v>
      </c>
    </row>
    <row r="295" spans="1:9" ht="16.5" thickBot="1" x14ac:dyDescent="0.25">
      <c r="A295" s="24">
        <f>'حضور وانصراف'!D298</f>
        <v>283</v>
      </c>
      <c r="B295" s="24">
        <f>'حضور وانصراف'!E298</f>
        <v>0</v>
      </c>
      <c r="C295" s="24">
        <f>'البيان النهائى '!C295</f>
        <v>0</v>
      </c>
      <c r="D295" s="24" t="str">
        <f>'حضور وانصراف'!G298</f>
        <v>عامل انتاج</v>
      </c>
      <c r="E295" s="24">
        <f t="shared" si="4"/>
        <v>0</v>
      </c>
      <c r="F295" s="24"/>
      <c r="G295" s="24"/>
      <c r="H295" s="24"/>
      <c r="I295" s="24">
        <f>'كشف المرتبات'!AN293</f>
        <v>0</v>
      </c>
    </row>
    <row r="296" spans="1:9" ht="16.5" thickBot="1" x14ac:dyDescent="0.25">
      <c r="A296" s="24">
        <f>'حضور وانصراف'!D299</f>
        <v>284</v>
      </c>
      <c r="B296" s="24">
        <f>'حضور وانصراف'!E299</f>
        <v>0</v>
      </c>
      <c r="C296" s="24">
        <f>'البيان النهائى '!C296</f>
        <v>0</v>
      </c>
      <c r="D296" s="24" t="str">
        <f>'حضور وانصراف'!G299</f>
        <v>عامل انتاج</v>
      </c>
      <c r="E296" s="24">
        <f t="shared" si="4"/>
        <v>0</v>
      </c>
      <c r="F296" s="24"/>
      <c r="G296" s="24"/>
      <c r="H296" s="24"/>
      <c r="I296" s="24">
        <f>'كشف المرتبات'!AN294</f>
        <v>0</v>
      </c>
    </row>
    <row r="297" spans="1:9" ht="16.5" thickBot="1" x14ac:dyDescent="0.25">
      <c r="A297" s="24">
        <f>'حضور وانصراف'!D300</f>
        <v>285</v>
      </c>
      <c r="B297" s="24">
        <f>'حضور وانصراف'!E300</f>
        <v>0</v>
      </c>
      <c r="C297" s="24">
        <f>'البيان النهائى '!C297</f>
        <v>0</v>
      </c>
      <c r="D297" s="24" t="str">
        <f>'حضور وانصراف'!G300</f>
        <v>عامل انتاج</v>
      </c>
      <c r="E297" s="24">
        <f t="shared" si="4"/>
        <v>0</v>
      </c>
      <c r="F297" s="24"/>
      <c r="G297" s="24"/>
      <c r="H297" s="24"/>
      <c r="I297" s="24">
        <f>'كشف المرتبات'!AN295</f>
        <v>0</v>
      </c>
    </row>
    <row r="298" spans="1:9" ht="16.5" thickBot="1" x14ac:dyDescent="0.25">
      <c r="A298" s="24">
        <f>'حضور وانصراف'!D301</f>
        <v>286</v>
      </c>
      <c r="B298" s="24">
        <f>'حضور وانصراف'!E301</f>
        <v>0</v>
      </c>
      <c r="C298" s="24">
        <f>'البيان النهائى '!C298</f>
        <v>0</v>
      </c>
      <c r="D298" s="24" t="str">
        <f>'حضور وانصراف'!G301</f>
        <v>عامل انتاج</v>
      </c>
      <c r="E298" s="24">
        <f t="shared" si="4"/>
        <v>0</v>
      </c>
      <c r="F298" s="24"/>
      <c r="G298" s="24"/>
      <c r="H298" s="24"/>
      <c r="I298" s="24">
        <f>'كشف المرتبات'!AN296</f>
        <v>0</v>
      </c>
    </row>
    <row r="299" spans="1:9" ht="16.5" thickBot="1" x14ac:dyDescent="0.25">
      <c r="A299" s="24">
        <f>'حضور وانصراف'!D302</f>
        <v>287</v>
      </c>
      <c r="B299" s="24">
        <f>'حضور وانصراف'!E302</f>
        <v>0</v>
      </c>
      <c r="C299" s="24">
        <f>'البيان النهائى '!C299</f>
        <v>0</v>
      </c>
      <c r="D299" s="24" t="str">
        <f>'حضور وانصراف'!G302</f>
        <v>عامل انتاج</v>
      </c>
      <c r="E299" s="24">
        <f>F299+G299+H299</f>
        <v>0</v>
      </c>
      <c r="F299" s="24"/>
      <c r="G299" s="24"/>
      <c r="H299" s="24"/>
      <c r="I299" s="24">
        <f>'كشف المرتبات'!AN297</f>
        <v>0</v>
      </c>
    </row>
    <row r="300" spans="1:9" ht="16.5" thickBot="1" x14ac:dyDescent="0.25">
      <c r="A300" s="24">
        <f>'حضور وانصراف'!D303</f>
        <v>288</v>
      </c>
      <c r="B300" s="24">
        <f>'حضور وانصراف'!E303</f>
        <v>0</v>
      </c>
      <c r="C300" s="24">
        <f>'البيان النهائى '!C300</f>
        <v>0</v>
      </c>
      <c r="D300" s="24" t="str">
        <f>'حضور وانصراف'!G303</f>
        <v>عامل انتاج</v>
      </c>
      <c r="E300" s="24">
        <f t="shared" ref="E300:E312" si="5">F300+G300+H300</f>
        <v>0</v>
      </c>
      <c r="F300" s="24"/>
      <c r="G300" s="24"/>
      <c r="H300" s="24"/>
      <c r="I300" s="24">
        <f>'كشف المرتبات'!AN298</f>
        <v>0</v>
      </c>
    </row>
    <row r="301" spans="1:9" ht="16.5" thickBot="1" x14ac:dyDescent="0.25">
      <c r="A301" s="24">
        <f>'حضور وانصراف'!D304</f>
        <v>289</v>
      </c>
      <c r="B301" s="24">
        <f>'حضور وانصراف'!E304</f>
        <v>0</v>
      </c>
      <c r="C301" s="24">
        <f>'البيان النهائى '!C301</f>
        <v>0</v>
      </c>
      <c r="D301" s="24" t="str">
        <f>'حضور وانصراف'!G304</f>
        <v>عامل انتاج</v>
      </c>
      <c r="E301" s="24">
        <f t="shared" si="5"/>
        <v>0</v>
      </c>
      <c r="F301" s="24"/>
      <c r="G301" s="24"/>
      <c r="H301" s="24"/>
      <c r="I301" s="24">
        <f>'كشف المرتبات'!AN299</f>
        <v>0</v>
      </c>
    </row>
    <row r="302" spans="1:9" ht="16.5" thickBot="1" x14ac:dyDescent="0.25">
      <c r="A302" s="24">
        <f>'حضور وانصراف'!D305</f>
        <v>290</v>
      </c>
      <c r="B302" s="24">
        <f>'حضور وانصراف'!E305</f>
        <v>0</v>
      </c>
      <c r="C302" s="24">
        <f>'البيان النهائى '!C302</f>
        <v>0</v>
      </c>
      <c r="D302" s="24" t="str">
        <f>'حضور وانصراف'!G305</f>
        <v>عامل انتاج</v>
      </c>
      <c r="E302" s="24">
        <f t="shared" si="5"/>
        <v>0</v>
      </c>
      <c r="F302" s="24"/>
      <c r="G302" s="24"/>
      <c r="H302" s="24"/>
      <c r="I302" s="24">
        <f>'كشف المرتبات'!AN300</f>
        <v>0</v>
      </c>
    </row>
    <row r="303" spans="1:9" ht="16.5" thickBot="1" x14ac:dyDescent="0.25">
      <c r="A303" s="24">
        <f>'حضور وانصراف'!D306</f>
        <v>291</v>
      </c>
      <c r="B303" s="24">
        <f>'حضور وانصراف'!E306</f>
        <v>0</v>
      </c>
      <c r="C303" s="24">
        <f>'البيان النهائى '!C303</f>
        <v>0</v>
      </c>
      <c r="D303" s="24" t="str">
        <f>'حضور وانصراف'!G306</f>
        <v>عامل انتاج</v>
      </c>
      <c r="E303" s="24">
        <f t="shared" si="5"/>
        <v>0</v>
      </c>
      <c r="F303" s="24"/>
      <c r="G303" s="24"/>
      <c r="H303" s="24"/>
      <c r="I303" s="24">
        <f>'كشف المرتبات'!AN301</f>
        <v>0</v>
      </c>
    </row>
    <row r="304" spans="1:9" ht="16.5" thickBot="1" x14ac:dyDescent="0.25">
      <c r="A304" s="24">
        <f>'حضور وانصراف'!D307</f>
        <v>292</v>
      </c>
      <c r="B304" s="24">
        <f>'حضور وانصراف'!E307</f>
        <v>0</v>
      </c>
      <c r="C304" s="24">
        <f>'البيان النهائى '!C304</f>
        <v>0</v>
      </c>
      <c r="D304" s="24" t="str">
        <f>'حضور وانصراف'!G307</f>
        <v>عامل انتاج</v>
      </c>
      <c r="E304" s="24">
        <f t="shared" si="5"/>
        <v>0</v>
      </c>
      <c r="F304" s="24"/>
      <c r="G304" s="24"/>
      <c r="H304" s="24"/>
      <c r="I304" s="24">
        <f>'كشف المرتبات'!AN302</f>
        <v>0</v>
      </c>
    </row>
    <row r="305" spans="1:9" ht="16.5" thickBot="1" x14ac:dyDescent="0.25">
      <c r="A305" s="24">
        <f>'حضور وانصراف'!D308</f>
        <v>293</v>
      </c>
      <c r="B305" s="24">
        <f>'حضور وانصراف'!E308</f>
        <v>0</v>
      </c>
      <c r="C305" s="24">
        <f>'البيان النهائى '!C305</f>
        <v>0</v>
      </c>
      <c r="D305" s="24" t="str">
        <f>'حضور وانصراف'!G308</f>
        <v>عامل انتاج</v>
      </c>
      <c r="E305" s="24">
        <f t="shared" si="5"/>
        <v>0</v>
      </c>
      <c r="F305" s="24"/>
      <c r="G305" s="24"/>
      <c r="H305" s="24"/>
      <c r="I305" s="24">
        <f>'كشف المرتبات'!AN303</f>
        <v>0</v>
      </c>
    </row>
    <row r="306" spans="1:9" ht="16.5" thickBot="1" x14ac:dyDescent="0.25">
      <c r="A306" s="24">
        <f>'حضور وانصراف'!D309</f>
        <v>294</v>
      </c>
      <c r="B306" s="24">
        <f>'حضور وانصراف'!E309</f>
        <v>0</v>
      </c>
      <c r="C306" s="24">
        <f>'البيان النهائى '!C306</f>
        <v>0</v>
      </c>
      <c r="D306" s="24" t="str">
        <f>'حضور وانصراف'!G309</f>
        <v>عامل انتاج</v>
      </c>
      <c r="E306" s="24">
        <f t="shared" si="5"/>
        <v>0</v>
      </c>
      <c r="F306" s="24"/>
      <c r="G306" s="24"/>
      <c r="H306" s="24"/>
      <c r="I306" s="24">
        <f>'كشف المرتبات'!AN304</f>
        <v>0</v>
      </c>
    </row>
    <row r="307" spans="1:9" ht="16.5" thickBot="1" x14ac:dyDescent="0.25">
      <c r="A307" s="24">
        <f>'حضور وانصراف'!D310</f>
        <v>295</v>
      </c>
      <c r="B307" s="24">
        <f>'حضور وانصراف'!E310</f>
        <v>0</v>
      </c>
      <c r="C307" s="24">
        <f>'البيان النهائى '!C307</f>
        <v>0</v>
      </c>
      <c r="D307" s="24" t="str">
        <f>'حضور وانصراف'!G310</f>
        <v>عامل انتاج</v>
      </c>
      <c r="E307" s="24">
        <f t="shared" si="5"/>
        <v>0</v>
      </c>
      <c r="F307" s="24"/>
      <c r="G307" s="24"/>
      <c r="H307" s="24"/>
      <c r="I307" s="24">
        <f>'كشف المرتبات'!AN305</f>
        <v>0</v>
      </c>
    </row>
    <row r="308" spans="1:9" ht="16.5" thickBot="1" x14ac:dyDescent="0.25">
      <c r="A308" s="24">
        <f>'حضور وانصراف'!D311</f>
        <v>296</v>
      </c>
      <c r="B308" s="24">
        <f>'حضور وانصراف'!E311</f>
        <v>0</v>
      </c>
      <c r="C308" s="24">
        <f>'البيان النهائى '!C308</f>
        <v>0</v>
      </c>
      <c r="D308" s="24" t="str">
        <f>'حضور وانصراف'!G311</f>
        <v>عامل انتاج</v>
      </c>
      <c r="E308" s="24">
        <f t="shared" si="5"/>
        <v>0</v>
      </c>
      <c r="F308" s="24"/>
      <c r="G308" s="24"/>
      <c r="H308" s="24"/>
      <c r="I308" s="24">
        <f>'كشف المرتبات'!AN306</f>
        <v>0</v>
      </c>
    </row>
    <row r="309" spans="1:9" ht="16.5" thickBot="1" x14ac:dyDescent="0.25">
      <c r="A309" s="24">
        <f>'حضور وانصراف'!D312</f>
        <v>297</v>
      </c>
      <c r="B309" s="24">
        <f>'حضور وانصراف'!E312</f>
        <v>0</v>
      </c>
      <c r="C309" s="24">
        <f>'البيان النهائى '!C309</f>
        <v>0</v>
      </c>
      <c r="D309" s="24" t="str">
        <f>'حضور وانصراف'!G312</f>
        <v>عامل انتاج</v>
      </c>
      <c r="E309" s="24">
        <f t="shared" si="5"/>
        <v>0</v>
      </c>
      <c r="F309" s="24"/>
      <c r="G309" s="24"/>
      <c r="H309" s="24"/>
      <c r="I309" s="24">
        <f>'كشف المرتبات'!AN307</f>
        <v>0</v>
      </c>
    </row>
    <row r="310" spans="1:9" ht="16.5" thickBot="1" x14ac:dyDescent="0.25">
      <c r="A310" s="24">
        <f>'حضور وانصراف'!D313</f>
        <v>298</v>
      </c>
      <c r="B310" s="24">
        <f>'حضور وانصراف'!E313</f>
        <v>0</v>
      </c>
      <c r="C310" s="24">
        <f>'البيان النهائى '!C310</f>
        <v>0</v>
      </c>
      <c r="D310" s="24" t="str">
        <f>'حضور وانصراف'!G313</f>
        <v>عامل انتاج</v>
      </c>
      <c r="E310" s="24">
        <f t="shared" si="5"/>
        <v>0</v>
      </c>
      <c r="F310" s="24"/>
      <c r="G310" s="24"/>
      <c r="H310" s="24"/>
      <c r="I310" s="24">
        <f>'كشف المرتبات'!AN308</f>
        <v>0</v>
      </c>
    </row>
    <row r="311" spans="1:9" ht="16.5" thickBot="1" x14ac:dyDescent="0.25">
      <c r="A311" s="24">
        <f>'حضور وانصراف'!D314</f>
        <v>299</v>
      </c>
      <c r="B311" s="24">
        <f>'حضور وانصراف'!E314</f>
        <v>0</v>
      </c>
      <c r="C311" s="24">
        <f>'البيان النهائى '!C311</f>
        <v>0</v>
      </c>
      <c r="D311" s="24" t="str">
        <f>'حضور وانصراف'!G314</f>
        <v>عامل انتاج</v>
      </c>
      <c r="E311" s="24">
        <f t="shared" si="5"/>
        <v>0</v>
      </c>
      <c r="F311" s="24"/>
      <c r="G311" s="24"/>
      <c r="H311" s="24"/>
      <c r="I311" s="24">
        <f>'كشف المرتبات'!AN309</f>
        <v>0</v>
      </c>
    </row>
    <row r="312" spans="1:9" ht="16.5" thickBot="1" x14ac:dyDescent="0.25">
      <c r="A312" s="24">
        <f>'حضور وانصراف'!D315</f>
        <v>300</v>
      </c>
      <c r="B312" s="24">
        <f>'حضور وانصراف'!E315</f>
        <v>0</v>
      </c>
      <c r="C312" s="24">
        <f>'البيان النهائى '!C312</f>
        <v>0</v>
      </c>
      <c r="D312" s="24" t="str">
        <f>'حضور وانصراف'!G315</f>
        <v>عامل انتاج</v>
      </c>
      <c r="E312" s="24">
        <f t="shared" si="5"/>
        <v>0</v>
      </c>
      <c r="F312" s="24"/>
      <c r="G312" s="24"/>
      <c r="H312" s="24"/>
      <c r="I312" s="24">
        <f>'كشف المرتبات'!AN310</f>
        <v>0</v>
      </c>
    </row>
    <row r="313" spans="1:9" ht="27" thickBot="1" x14ac:dyDescent="0.25">
      <c r="A313" s="221" t="s">
        <v>314</v>
      </c>
      <c r="B313" s="222"/>
      <c r="C313" s="222"/>
      <c r="D313" s="222"/>
      <c r="E313" s="223"/>
      <c r="F313" s="29">
        <f>SUM(F13:F312)</f>
        <v>0</v>
      </c>
      <c r="G313" s="29">
        <f>SUM(G13:G312)</f>
        <v>0</v>
      </c>
      <c r="H313" s="29">
        <f>SUM(H13:H312)</f>
        <v>0</v>
      </c>
    </row>
  </sheetData>
  <sheetProtection formatCells="0" formatColumns="0" formatRows="0" insertColumns="0" insertRows="0" insertHyperlinks="0" deleteColumns="0" deleteRows="0"/>
  <mergeCells count="11">
    <mergeCell ref="A313:E313"/>
    <mergeCell ref="A4:I6"/>
    <mergeCell ref="E9:E12"/>
    <mergeCell ref="I9:I12"/>
    <mergeCell ref="F9:F12"/>
    <mergeCell ref="G9:G12"/>
    <mergeCell ref="H9:H12"/>
    <mergeCell ref="C9:C12"/>
    <mergeCell ref="D9:D12"/>
    <mergeCell ref="A9:A12"/>
    <mergeCell ref="B9:B1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P12"/>
  <sheetViews>
    <sheetView rightToLeft="1" workbookViewId="0">
      <selection activeCell="O1" sqref="O1"/>
    </sheetView>
  </sheetViews>
  <sheetFormatPr defaultRowHeight="12.75" x14ac:dyDescent="0.2"/>
  <sheetData>
    <row r="1" spans="1:42" ht="24" thickBot="1" x14ac:dyDescent="0.25">
      <c r="A1" s="225" t="s">
        <v>241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56" t="s">
        <v>235</v>
      </c>
      <c r="O1" s="102"/>
      <c r="P1" s="62"/>
      <c r="Q1" s="41"/>
      <c r="R1" s="41"/>
      <c r="S1" s="41"/>
      <c r="T1" s="41"/>
      <c r="U1" s="41"/>
      <c r="V1" s="41"/>
      <c r="W1" s="41"/>
      <c r="X1" s="41"/>
      <c r="Y1" s="103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80"/>
      <c r="AN1" s="49"/>
      <c r="AO1" s="49"/>
      <c r="AP1" s="41"/>
    </row>
    <row r="2" spans="1:42" ht="24" thickBot="1" x14ac:dyDescent="0.2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56" t="s">
        <v>233</v>
      </c>
      <c r="O2" s="102">
        <f>'كشف المرتبات'!AN311</f>
        <v>89325.944999999978</v>
      </c>
      <c r="P2" s="62"/>
      <c r="Q2" s="41"/>
      <c r="R2" s="41"/>
      <c r="S2" s="41"/>
      <c r="T2" s="41"/>
      <c r="U2" s="41"/>
      <c r="V2" s="41"/>
      <c r="W2" s="41"/>
      <c r="X2" s="41"/>
      <c r="Y2" s="103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80"/>
      <c r="AN2" s="49"/>
      <c r="AO2" s="49"/>
      <c r="AP2" s="41"/>
    </row>
    <row r="3" spans="1:42" ht="24" thickBot="1" x14ac:dyDescent="0.25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56" t="s">
        <v>234</v>
      </c>
      <c r="O3" s="102"/>
      <c r="P3" s="62"/>
      <c r="Q3" s="41"/>
      <c r="R3" s="41"/>
      <c r="S3" s="41"/>
      <c r="T3" s="41"/>
      <c r="U3" s="41"/>
      <c r="V3" s="41"/>
      <c r="W3" s="41"/>
      <c r="X3" s="41"/>
      <c r="Y3" s="103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80"/>
      <c r="AN3" s="49"/>
      <c r="AO3" s="49"/>
      <c r="AP3" s="41"/>
    </row>
    <row r="4" spans="1:42" ht="24" thickBot="1" x14ac:dyDescent="0.2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56" t="s">
        <v>236</v>
      </c>
      <c r="O4" s="102"/>
      <c r="P4" s="62"/>
      <c r="Q4" s="41"/>
      <c r="R4" s="41"/>
      <c r="S4" s="41"/>
      <c r="T4" s="41"/>
      <c r="U4" s="41"/>
      <c r="V4" s="41"/>
      <c r="W4" s="41"/>
      <c r="X4" s="41"/>
      <c r="Y4" s="103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80"/>
      <c r="AN4" s="49"/>
      <c r="AO4" s="49"/>
      <c r="AP4" s="41"/>
    </row>
    <row r="5" spans="1:42" ht="24" thickBot="1" x14ac:dyDescent="0.25">
      <c r="A5" s="225" t="s">
        <v>242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7">
        <f>SUM(O1:O4)</f>
        <v>89325.944999999978</v>
      </c>
      <c r="O5" s="227"/>
      <c r="P5" s="62"/>
      <c r="Q5" s="41"/>
      <c r="R5" s="41"/>
      <c r="S5" s="41"/>
      <c r="T5" s="41"/>
      <c r="U5" s="41"/>
      <c r="V5" s="41"/>
      <c r="W5" s="41"/>
      <c r="X5" s="41"/>
      <c r="Y5" s="103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80"/>
      <c r="AN5" s="49"/>
      <c r="AO5" s="49"/>
      <c r="AP5" s="41"/>
    </row>
    <row r="6" spans="1:42" ht="24" thickBo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56"/>
      <c r="O6" s="56"/>
      <c r="P6" s="62"/>
      <c r="Q6" s="41"/>
      <c r="R6" s="224" t="s">
        <v>237</v>
      </c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41"/>
      <c r="AK6" s="41"/>
      <c r="AL6" s="41"/>
      <c r="AM6" s="80"/>
      <c r="AN6" s="49"/>
      <c r="AO6" s="49"/>
      <c r="AP6" s="41"/>
    </row>
    <row r="7" spans="1:42" ht="24" thickBot="1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56"/>
      <c r="O7" s="56"/>
      <c r="P7" s="62"/>
      <c r="Q7" s="41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41"/>
      <c r="AK7" s="41"/>
      <c r="AL7" s="41"/>
      <c r="AM7" s="80"/>
      <c r="AN7" s="49"/>
      <c r="AO7" s="49"/>
      <c r="AP7" s="41"/>
    </row>
    <row r="8" spans="1:42" ht="24" thickBot="1" x14ac:dyDescent="0.25">
      <c r="A8" s="225" t="s">
        <v>239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56" t="s">
        <v>235</v>
      </c>
      <c r="O8" s="101"/>
      <c r="P8" s="62"/>
      <c r="Q8" s="41"/>
      <c r="R8" s="41"/>
      <c r="S8" s="41"/>
      <c r="T8" s="41"/>
      <c r="U8" s="41"/>
      <c r="V8" s="41"/>
      <c r="W8" s="41"/>
      <c r="X8" s="41"/>
      <c r="Y8" s="103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80"/>
      <c r="AN8" s="49"/>
      <c r="AO8" s="49"/>
      <c r="AP8" s="41"/>
    </row>
    <row r="9" spans="1:42" ht="24" thickBot="1" x14ac:dyDescent="0.25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56" t="s">
        <v>233</v>
      </c>
      <c r="O9" s="101">
        <f>'كشف المرتبات'!AG311</f>
        <v>0</v>
      </c>
      <c r="P9" s="62"/>
      <c r="Q9" s="41"/>
      <c r="R9" s="41"/>
      <c r="S9" s="41"/>
      <c r="T9" s="41"/>
      <c r="U9" s="41"/>
      <c r="V9" s="41"/>
      <c r="W9" s="41"/>
      <c r="X9" s="41"/>
      <c r="Y9" s="103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80"/>
      <c r="AN9" s="49"/>
      <c r="AO9" s="49"/>
      <c r="AP9" s="41"/>
    </row>
    <row r="10" spans="1:42" ht="24" thickBot="1" x14ac:dyDescent="0.25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56" t="s">
        <v>234</v>
      </c>
      <c r="O10" s="101"/>
      <c r="P10" s="62"/>
      <c r="Q10" s="41"/>
      <c r="R10" s="41"/>
      <c r="S10" s="41"/>
      <c r="T10" s="41"/>
      <c r="U10" s="41"/>
      <c r="V10" s="41"/>
      <c r="W10" s="41"/>
      <c r="X10" s="41"/>
      <c r="Y10" s="103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80"/>
      <c r="AN10" s="49"/>
      <c r="AO10" s="49"/>
      <c r="AP10" s="41"/>
    </row>
    <row r="11" spans="1:42" ht="24" thickBot="1" x14ac:dyDescent="0.25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56" t="s">
        <v>236</v>
      </c>
      <c r="O11" s="101"/>
      <c r="P11" s="62"/>
      <c r="Q11" s="41"/>
      <c r="R11" s="41"/>
      <c r="S11" s="41"/>
      <c r="T11" s="41"/>
      <c r="U11" s="41"/>
      <c r="V11" s="41"/>
      <c r="W11" s="41"/>
      <c r="X11" s="41"/>
      <c r="Y11" s="103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80"/>
      <c r="AN11" s="49"/>
      <c r="AO11" s="49"/>
      <c r="AP11" s="41"/>
    </row>
    <row r="12" spans="1:42" ht="24" thickBot="1" x14ac:dyDescent="0.25">
      <c r="A12" s="225" t="s">
        <v>240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6">
        <f>SUM(O8:O11)</f>
        <v>0</v>
      </c>
      <c r="O12" s="226"/>
      <c r="P12" s="62"/>
      <c r="Q12" s="41"/>
      <c r="R12" s="41"/>
      <c r="S12" s="41"/>
      <c r="T12" s="41"/>
      <c r="U12" s="41"/>
      <c r="V12" s="41"/>
      <c r="W12" s="41"/>
      <c r="X12" s="41"/>
      <c r="Y12" s="103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80"/>
      <c r="AN12" s="49"/>
      <c r="AO12" s="49"/>
      <c r="AP12" s="41"/>
    </row>
  </sheetData>
  <mergeCells count="7">
    <mergeCell ref="R6:AI7"/>
    <mergeCell ref="A8:M11"/>
    <mergeCell ref="A12:M12"/>
    <mergeCell ref="N12:O12"/>
    <mergeCell ref="A1:M4"/>
    <mergeCell ref="A5:M5"/>
    <mergeCell ref="N5:O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F3"/>
  <sheetViews>
    <sheetView rightToLeft="1" tabSelected="1" topLeftCell="C1" workbookViewId="0">
      <selection activeCell="V7" sqref="V6:V7"/>
    </sheetView>
  </sheetViews>
  <sheetFormatPr defaultRowHeight="12.75" x14ac:dyDescent="0.2"/>
  <cols>
    <col min="1" max="1" width="30" bestFit="1" customWidth="1"/>
    <col min="2" max="32" width="6.140625" customWidth="1"/>
  </cols>
  <sheetData>
    <row r="1" spans="1:32" ht="18.75" thickBot="1" x14ac:dyDescent="0.25">
      <c r="A1" s="64" t="s">
        <v>333</v>
      </c>
      <c r="B1" s="64">
        <v>1</v>
      </c>
      <c r="C1" s="64">
        <v>2</v>
      </c>
      <c r="D1" s="64">
        <v>3</v>
      </c>
      <c r="E1" s="64">
        <v>4</v>
      </c>
      <c r="F1" s="64">
        <v>5</v>
      </c>
      <c r="G1" s="64">
        <v>6</v>
      </c>
      <c r="H1" s="64">
        <v>7</v>
      </c>
      <c r="I1" s="64">
        <v>8</v>
      </c>
      <c r="J1" s="64">
        <v>9</v>
      </c>
      <c r="K1" s="64">
        <v>10</v>
      </c>
      <c r="L1" s="64">
        <v>11</v>
      </c>
      <c r="M1" s="64">
        <v>12</v>
      </c>
      <c r="N1" s="64">
        <v>13</v>
      </c>
      <c r="O1" s="64">
        <v>14</v>
      </c>
      <c r="P1" s="64">
        <v>15</v>
      </c>
      <c r="Q1" s="64">
        <v>16</v>
      </c>
      <c r="R1" s="64">
        <v>17</v>
      </c>
      <c r="S1" s="64">
        <v>18</v>
      </c>
      <c r="T1" s="64">
        <v>19</v>
      </c>
      <c r="U1" s="64">
        <v>20</v>
      </c>
      <c r="V1" s="64">
        <v>21</v>
      </c>
      <c r="W1" s="65">
        <v>22</v>
      </c>
      <c r="X1" s="65">
        <v>23</v>
      </c>
      <c r="Y1" s="65">
        <v>24</v>
      </c>
      <c r="Z1" s="65">
        <v>25</v>
      </c>
      <c r="AA1" s="65">
        <v>26</v>
      </c>
      <c r="AB1" s="65">
        <v>27</v>
      </c>
      <c r="AC1" s="65">
        <v>28</v>
      </c>
      <c r="AD1" s="65">
        <v>29</v>
      </c>
      <c r="AE1" s="65">
        <v>30</v>
      </c>
      <c r="AF1" s="64">
        <v>31</v>
      </c>
    </row>
    <row r="2" spans="1:32" s="112" customFormat="1" ht="30" customHeight="1" thickBot="1" x14ac:dyDescent="0.25">
      <c r="A2" s="72" t="s">
        <v>335</v>
      </c>
      <c r="B2" s="72">
        <f>'حضور وانصراف'!H316</f>
        <v>102</v>
      </c>
      <c r="C2" s="72">
        <f>'حضور وانصراف'!I316</f>
        <v>122</v>
      </c>
      <c r="D2" s="72">
        <f>'حضور وانصراف'!J316</f>
        <v>115</v>
      </c>
      <c r="E2" s="72">
        <f>'حضور وانصراف'!K316</f>
        <v>125</v>
      </c>
      <c r="F2" s="72">
        <f>'حضور وانصراف'!L316</f>
        <v>134</v>
      </c>
      <c r="G2" s="72">
        <f>'حضور وانصراف'!M316</f>
        <v>99</v>
      </c>
      <c r="H2" s="72">
        <f>'حضور وانصراف'!N316</f>
        <v>82</v>
      </c>
      <c r="I2" s="72">
        <f>'حضور وانصراف'!O316</f>
        <v>102</v>
      </c>
      <c r="J2" s="72">
        <f>'حضور وانصراف'!P316</f>
        <v>119</v>
      </c>
      <c r="K2" s="72">
        <f>'حضور وانصراف'!Q316</f>
        <v>121</v>
      </c>
      <c r="L2" s="72">
        <f>'حضور وانصراف'!R316</f>
        <v>131</v>
      </c>
      <c r="M2" s="72">
        <f>'حضور وانصراف'!S316</f>
        <v>0</v>
      </c>
      <c r="N2" s="72">
        <f>'حضور وانصراف'!T316</f>
        <v>0</v>
      </c>
      <c r="O2" s="72">
        <f>'حضور وانصراف'!U316</f>
        <v>0</v>
      </c>
      <c r="P2" s="72">
        <f>'حضور وانصراف'!V316</f>
        <v>0</v>
      </c>
      <c r="Q2" s="72">
        <f>'حضور وانصراف'!W316</f>
        <v>0</v>
      </c>
      <c r="R2" s="72">
        <f>'حضور وانصراف'!X316</f>
        <v>0</v>
      </c>
      <c r="S2" s="72">
        <f>'حضور وانصراف'!Y316</f>
        <v>0</v>
      </c>
      <c r="T2" s="72">
        <f>'حضور وانصراف'!Z316</f>
        <v>0</v>
      </c>
      <c r="U2" s="72">
        <f>'حضور وانصراف'!AA316</f>
        <v>0</v>
      </c>
      <c r="V2" s="72">
        <f>'حضور وانصراف'!AB316</f>
        <v>0</v>
      </c>
      <c r="W2" s="72">
        <f>'حضور وانصراف'!AC316</f>
        <v>0</v>
      </c>
      <c r="X2" s="72">
        <f>'حضور وانصراف'!AD316</f>
        <v>0</v>
      </c>
      <c r="Y2" s="72">
        <f>'حضور وانصراف'!AE316</f>
        <v>0</v>
      </c>
      <c r="Z2" s="72">
        <f>'حضور وانصراف'!AF316</f>
        <v>0</v>
      </c>
      <c r="AA2" s="72">
        <f>'حضور وانصراف'!AG316</f>
        <v>0</v>
      </c>
      <c r="AB2" s="72">
        <f>'حضور وانصراف'!AH316</f>
        <v>0</v>
      </c>
      <c r="AC2" s="72">
        <f>'حضور وانصراف'!AI316</f>
        <v>0</v>
      </c>
      <c r="AD2" s="72">
        <f>'حضور وانصراف'!AJ316</f>
        <v>0</v>
      </c>
      <c r="AE2" s="72">
        <f>'حضور وانصراف'!AK316</f>
        <v>0</v>
      </c>
      <c r="AF2" s="72">
        <f>'حضور وانصراف'!AL316</f>
        <v>0</v>
      </c>
    </row>
    <row r="3" spans="1:32" s="112" customFormat="1" ht="30" customHeight="1" thickBot="1" x14ac:dyDescent="0.25">
      <c r="A3" s="72" t="s">
        <v>334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حضور وانصراف</vt:lpstr>
      <vt:lpstr>البيان النهائى </vt:lpstr>
      <vt:lpstr>كشف المرتبات</vt:lpstr>
      <vt:lpstr>السلف الأجمالية</vt:lpstr>
      <vt:lpstr>اجمالى المرتبات</vt:lpstr>
      <vt:lpstr>التكلفة اليومية</vt:lpstr>
      <vt:lpstr>'كشف المرتبات'!Print_Area</vt:lpstr>
    </vt:vector>
  </TitlesOfParts>
  <Company>Shabana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mahmoud</dc:creator>
  <cp:lastModifiedBy>Yehya Ahmed</cp:lastModifiedBy>
  <cp:lastPrinted>2019-02-13T16:23:48Z</cp:lastPrinted>
  <dcterms:created xsi:type="dcterms:W3CDTF">2010-04-21T11:10:18Z</dcterms:created>
  <dcterms:modified xsi:type="dcterms:W3CDTF">2019-02-13T17:09:12Z</dcterms:modified>
</cp:coreProperties>
</file>