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420" windowHeight="7550"/>
  </bookViews>
  <sheets>
    <sheet name="Sheet2" sheetId="2" r:id="rId1"/>
  </sheets>
  <definedNames>
    <definedName name="_xlnm.Print_Area" localSheetId="0">Sheet2!$A$1:$AC$19</definedName>
  </definedNames>
  <calcPr calcId="144525"/>
</workbook>
</file>

<file path=xl/calcChain.xml><?xml version="1.0" encoding="utf-8"?>
<calcChain xmlns="http://schemas.openxmlformats.org/spreadsheetml/2006/main">
  <c r="AC6" i="2" l="1"/>
  <c r="AC7" i="2"/>
  <c r="AC8" i="2"/>
  <c r="AC9" i="2"/>
  <c r="AC10" i="2"/>
  <c r="AC11" i="2"/>
  <c r="AC12" i="2"/>
  <c r="AC13" i="2"/>
  <c r="AC14" i="2"/>
  <c r="AC15" i="2"/>
  <c r="AC16" i="2"/>
  <c r="AC17" i="2"/>
  <c r="AC5" i="2"/>
  <c r="J6" i="2"/>
  <c r="J7" i="2"/>
  <c r="J8" i="2"/>
  <c r="J9" i="2"/>
  <c r="J10" i="2"/>
  <c r="J11" i="2"/>
  <c r="J12" i="2"/>
  <c r="J13" i="2"/>
  <c r="J14" i="2"/>
  <c r="J15" i="2"/>
  <c r="J16" i="2"/>
  <c r="J5" i="2"/>
  <c r="G6" i="2"/>
  <c r="G7" i="2"/>
  <c r="G8" i="2"/>
  <c r="G9" i="2"/>
  <c r="G10" i="2"/>
  <c r="G11" i="2"/>
  <c r="G12" i="2"/>
  <c r="G13" i="2"/>
  <c r="G14" i="2"/>
  <c r="G5" i="2"/>
  <c r="M5" i="2"/>
  <c r="Y6" i="2"/>
  <c r="Y7" i="2"/>
  <c r="Y8" i="2"/>
  <c r="Y9" i="2"/>
  <c r="Y10" i="2"/>
  <c r="Y11" i="2"/>
  <c r="Y12" i="2"/>
  <c r="Y13" i="2"/>
  <c r="Y14" i="2"/>
  <c r="Y15" i="2"/>
  <c r="V6" i="2"/>
  <c r="V7" i="2"/>
  <c r="V8" i="2"/>
  <c r="V9" i="2"/>
  <c r="V10" i="2"/>
  <c r="V11" i="2"/>
  <c r="V12" i="2"/>
  <c r="V13" i="2"/>
  <c r="S6" i="2"/>
  <c r="S7" i="2"/>
  <c r="S8" i="2"/>
  <c r="S9" i="2"/>
  <c r="S10" i="2"/>
  <c r="S11" i="2"/>
  <c r="S12" i="2"/>
  <c r="S13" i="2"/>
  <c r="S14" i="2"/>
  <c r="P6" i="2"/>
  <c r="P7" i="2"/>
  <c r="P8" i="2"/>
  <c r="P9" i="2"/>
  <c r="P10" i="2"/>
  <c r="P11" i="2"/>
  <c r="P12" i="2"/>
  <c r="P13" i="2"/>
  <c r="M6" i="2"/>
  <c r="M7" i="2"/>
  <c r="M8" i="2"/>
  <c r="M9" i="2"/>
  <c r="M10" i="2"/>
  <c r="M11" i="2"/>
  <c r="M12" i="2"/>
  <c r="M13" i="2"/>
  <c r="Y5" i="2"/>
  <c r="V5" i="2"/>
  <c r="S5" i="2"/>
  <c r="P5" i="2"/>
  <c r="F18" i="2"/>
  <c r="H18" i="2"/>
  <c r="I18" i="2"/>
  <c r="K18" i="2"/>
  <c r="L18" i="2"/>
  <c r="N18" i="2"/>
  <c r="O18" i="2"/>
  <c r="Q18" i="2"/>
  <c r="R18" i="2"/>
  <c r="T18" i="2"/>
  <c r="U18" i="2"/>
  <c r="W18" i="2"/>
  <c r="X18" i="2"/>
  <c r="E18" i="2"/>
  <c r="AC18" i="2" l="1"/>
  <c r="AB5" i="2"/>
  <c r="AB6" i="2"/>
  <c r="AB7" i="2"/>
  <c r="AB8" i="2"/>
  <c r="AB9" i="2"/>
  <c r="AB10" i="2"/>
  <c r="AB11" i="2"/>
  <c r="AB12" i="2"/>
  <c r="AB13" i="2"/>
  <c r="AB14" i="2"/>
  <c r="AB15" i="2"/>
  <c r="AB16" i="2"/>
  <c r="AB17" i="2"/>
  <c r="Z5" i="2"/>
  <c r="Z6" i="2"/>
  <c r="Z7" i="2"/>
  <c r="Z8" i="2"/>
  <c r="Z9" i="2"/>
  <c r="Z10" i="2"/>
  <c r="Z11" i="2"/>
  <c r="Z12" i="2"/>
  <c r="Z13" i="2"/>
  <c r="Z14" i="2"/>
  <c r="Z15" i="2"/>
  <c r="Z16" i="2"/>
  <c r="Z17" i="2"/>
</calcChain>
</file>

<file path=xl/comments1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K4" authorId="0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N4" authorId="0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Q4" authorId="0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T4" authorId="0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W4" authorId="0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sharedStrings.xml><?xml version="1.0" encoding="utf-8"?>
<sst xmlns="http://schemas.openxmlformats.org/spreadsheetml/2006/main" count="78" uniqueCount="38">
  <si>
    <t xml:space="preserve">الرقم </t>
  </si>
  <si>
    <t xml:space="preserve">الاسم </t>
  </si>
  <si>
    <t xml:space="preserve">القسم </t>
  </si>
  <si>
    <t xml:space="preserve">مدير مشتريات </t>
  </si>
  <si>
    <t xml:space="preserve">مندوب مشتريات </t>
  </si>
  <si>
    <t>out</t>
  </si>
  <si>
    <t>In</t>
  </si>
  <si>
    <t xml:space="preserve">مصطفى محمد احمد </t>
  </si>
  <si>
    <t xml:space="preserve">اسامه محمد كمال </t>
  </si>
  <si>
    <t xml:space="preserve">سمير محمد مرسى </t>
  </si>
  <si>
    <t xml:space="preserve">وائل خيرى محمد خلف </t>
  </si>
  <si>
    <t xml:space="preserve">احمد محمود عبد العزيز </t>
  </si>
  <si>
    <t xml:space="preserve">محمد ربيع سليمان </t>
  </si>
  <si>
    <t>بطرس منير حبيب</t>
  </si>
  <si>
    <t xml:space="preserve">يوسف  صلاح عباس </t>
  </si>
  <si>
    <t xml:space="preserve">محمد احمد عبد العزيز </t>
  </si>
  <si>
    <t xml:space="preserve">احمد محمد برعى </t>
  </si>
  <si>
    <t>السيد صبحى عبد الجيد</t>
  </si>
  <si>
    <t xml:space="preserve">ايمن صالح حامد </t>
  </si>
  <si>
    <t xml:space="preserve">مغسله </t>
  </si>
  <si>
    <t xml:space="preserve">جزار </t>
  </si>
  <si>
    <t xml:space="preserve">موظف تكاليف </t>
  </si>
  <si>
    <t xml:space="preserve">مراقب تكاليف </t>
  </si>
  <si>
    <t xml:space="preserve">عامل مخزن </t>
  </si>
  <si>
    <t xml:space="preserve">امين مخزن </t>
  </si>
  <si>
    <t xml:space="preserve">مساعد جزار </t>
  </si>
  <si>
    <t xml:space="preserve">مدير تكاليف </t>
  </si>
  <si>
    <t xml:space="preserve">محمد محمد طه حسن </t>
  </si>
  <si>
    <t xml:space="preserve">مساعد مدير مشتريات </t>
  </si>
  <si>
    <t>V</t>
  </si>
  <si>
    <t>v</t>
  </si>
  <si>
    <t>A</t>
  </si>
  <si>
    <t>Total vacation</t>
  </si>
  <si>
    <t>Work</t>
  </si>
  <si>
    <t>Absent</t>
  </si>
  <si>
    <t>late</t>
  </si>
  <si>
    <t>Delay</t>
  </si>
  <si>
    <t>Start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</si>
</sst>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/mmm;@"/>
  </numFmts>
  <fonts count="5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theme="4"/>
      </patternFill>
    </fill>
  </fills>
  <borders count="11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ck">
        <color auto="1"/>
      </right>
      <top style="double">
        <color auto="1"/>
      </top>
      <bottom style="double">
        <color auto="1"/>
      </bottom>
      <diagonal/>
    </border>
    <border>
      <left style="thick">
        <color auto="1"/>
      </left>
      <right style="thick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thick">
        <color auto="1"/>
      </right>
      <top style="double">
        <color auto="1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20" fontId="3" fillId="5" borderId="2" xfId="0" applyNumberFormat="1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0" fontId="3" fillId="0" borderId="1" xfId="0" applyNumberFormat="1" applyFont="1" applyFill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20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0" fontId="3" fillId="5" borderId="3" xfId="0" applyNumberFormat="1" applyFont="1" applyFill="1" applyBorder="1" applyAlignment="1">
      <alignment horizontal="center" vertical="center"/>
    </xf>
    <xf numFmtId="0" fontId="2" fillId="0" borderId="1" xfId="0" applyFont="1" applyBorder="1"/>
    <xf numFmtId="0" fontId="3" fillId="4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20" fontId="3" fillId="5" borderId="2" xfId="0" applyNumberFormat="1" applyFont="1" applyFill="1" applyBorder="1" applyAlignment="1">
      <alignment horizontal="center" vertical="center"/>
    </xf>
    <xf numFmtId="20" fontId="3" fillId="5" borderId="3" xfId="0" applyNumberFormat="1" applyFont="1" applyFill="1" applyBorder="1" applyAlignment="1">
      <alignment horizontal="center" vertical="center"/>
    </xf>
    <xf numFmtId="20" fontId="3" fillId="3" borderId="2" xfId="0" applyNumberFormat="1" applyFont="1" applyFill="1" applyBorder="1" applyAlignment="1">
      <alignment horizontal="center" vertical="center"/>
    </xf>
    <xf numFmtId="20" fontId="3" fillId="3" borderId="3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20" fontId="2" fillId="0" borderId="0" xfId="0" applyNumberFormat="1" applyFont="1"/>
    <xf numFmtId="164" fontId="3" fillId="2" borderId="8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20" fontId="3" fillId="5" borderId="8" xfId="0" applyNumberFormat="1" applyFont="1" applyFill="1" applyBorder="1" applyAlignment="1">
      <alignment horizontal="center" vertical="center"/>
    </xf>
    <xf numFmtId="20" fontId="4" fillId="0" borderId="0" xfId="0" applyNumberFormat="1" applyFont="1" applyAlignment="1">
      <alignment horizontal="center" vertical="center"/>
    </xf>
    <xf numFmtId="20" fontId="3" fillId="5" borderId="10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vertical="center"/>
    </xf>
    <xf numFmtId="164" fontId="3" fillId="2" borderId="3" xfId="0" applyNumberFormat="1" applyFont="1" applyFill="1" applyBorder="1" applyAlignment="1">
      <alignment vertical="center"/>
    </xf>
    <xf numFmtId="164" fontId="3" fillId="2" borderId="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rgb="FF99CCFF"/>
        </patternFill>
      </fill>
    </dxf>
  </dxfs>
  <tableStyles count="0" defaultTableStyle="TableStyleMedium9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615950</xdr:colOff>
      <xdr:row>5</xdr:row>
      <xdr:rowOff>88900</xdr:rowOff>
    </xdr:from>
    <xdr:to>
      <xdr:col>32</xdr:col>
      <xdr:colOff>488950</xdr:colOff>
      <xdr:row>12</xdr:row>
      <xdr:rowOff>117475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xmlns="" id="{08B3EFEF-1106-4A21-8D58-9BCCF79694E2}"/>
            </a:ext>
          </a:extLst>
        </xdr:cNvPr>
        <xdr:cNvSpPr/>
      </xdr:nvSpPr>
      <xdr:spPr>
        <a:xfrm>
          <a:off x="10490841350" y="971550"/>
          <a:ext cx="1797050" cy="12731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EG" sz="1600"/>
            <a:t>المطلوب فى عمود </a:t>
          </a:r>
          <a:r>
            <a:rPr lang="en-US" sz="1600"/>
            <a:t>Late </a:t>
          </a:r>
          <a:r>
            <a:rPr lang="ar-EG" sz="1600"/>
            <a:t> عمل معادلة تقوم بتجميع كل خلية فى أعمدة </a:t>
          </a:r>
          <a:r>
            <a:rPr lang="en-US" sz="1600"/>
            <a:t>In </a:t>
          </a:r>
          <a:r>
            <a:rPr lang="ar-EG" sz="1600"/>
            <a:t> فى حال تأخر الموظف عن الساعة 10.10 ص و تجمع</a:t>
          </a:r>
          <a:r>
            <a:rPr lang="ar-EG" sz="1600" baseline="0"/>
            <a:t> كل التأخيرات خلال الشهر كلة فى عمود </a:t>
          </a:r>
          <a:r>
            <a:rPr lang="en-US" sz="1600" baseline="0"/>
            <a:t>Late</a:t>
          </a:r>
          <a:endParaRPr lang="en-US" sz="1600"/>
        </a:p>
      </xdr:txBody>
    </xdr:sp>
    <xdr:clientData/>
  </xdr:twoCellAnchor>
  <xdr:twoCellAnchor>
    <xdr:from>
      <xdr:col>11</xdr:col>
      <xdr:colOff>50800</xdr:colOff>
      <xdr:row>0</xdr:row>
      <xdr:rowOff>101600</xdr:rowOff>
    </xdr:from>
    <xdr:to>
      <xdr:col>11</xdr:col>
      <xdr:colOff>444500</xdr:colOff>
      <xdr:row>0</xdr:row>
      <xdr:rowOff>101600</xdr:rowOff>
    </xdr:to>
    <xdr:cxnSp macro="">
      <xdr:nvCxnSpPr>
        <xdr:cNvPr id="4" name="Straight Arrow Connector 3"/>
        <xdr:cNvCxnSpPr/>
      </xdr:nvCxnSpPr>
      <xdr:spPr>
        <a:xfrm>
          <a:off x="10498054950" y="101600"/>
          <a:ext cx="393700" cy="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J29"/>
  <sheetViews>
    <sheetView rightToLeft="1" tabSelected="1" zoomScaleNormal="100" zoomScaleSheetLayoutView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H21" sqref="H21"/>
    </sheetView>
  </sheetViews>
  <sheetFormatPr defaultColWidth="9.1796875" defaultRowHeight="13" x14ac:dyDescent="0.3"/>
  <cols>
    <col min="1" max="1" width="1.54296875" style="3" customWidth="1"/>
    <col min="2" max="2" width="5" style="1" bestFit="1" customWidth="1"/>
    <col min="3" max="3" width="16.54296875" style="17" bestFit="1" customWidth="1"/>
    <col min="4" max="4" width="15" style="3" bestFit="1" customWidth="1"/>
    <col min="5" max="6" width="5.54296875" style="3" bestFit="1" customWidth="1"/>
    <col min="7" max="7" width="5.54296875" style="3" customWidth="1"/>
    <col min="8" max="9" width="5.54296875" style="3" bestFit="1" customWidth="1"/>
    <col min="10" max="10" width="5.54296875" style="3" customWidth="1"/>
    <col min="11" max="12" width="7" style="3" customWidth="1"/>
    <col min="13" max="13" width="11" style="3" customWidth="1"/>
    <col min="14" max="15" width="7" style="3" customWidth="1"/>
    <col min="16" max="16" width="9.36328125" style="3" customWidth="1"/>
    <col min="17" max="25" width="7" style="3" customWidth="1"/>
    <col min="26" max="26" width="11.7265625" style="3" bestFit="1" customWidth="1"/>
    <col min="27" max="27" width="5.26953125" style="3" bestFit="1" customWidth="1"/>
    <col min="28" max="28" width="6.54296875" style="3" bestFit="1" customWidth="1"/>
    <col min="29" max="29" width="11.453125" style="3" customWidth="1"/>
    <col min="30" max="33" width="9.1796875" style="3"/>
    <col min="34" max="34" width="1.81640625" style="3" bestFit="1" customWidth="1"/>
    <col min="35" max="16384" width="9.1796875" style="3"/>
  </cols>
  <sheetData>
    <row r="1" spans="2:36" ht="13.5" thickBot="1" x14ac:dyDescent="0.35">
      <c r="C1" s="2"/>
      <c r="K1" s="34">
        <v>0.4236111111111111</v>
      </c>
      <c r="M1" s="34" t="s">
        <v>37</v>
      </c>
    </row>
    <row r="2" spans="2:36" ht="14" thickTop="1" thickBot="1" x14ac:dyDescent="0.35">
      <c r="B2" s="3"/>
      <c r="C2" s="2"/>
      <c r="AH2" s="4" t="s">
        <v>30</v>
      </c>
      <c r="AI2" s="20" t="s">
        <v>31</v>
      </c>
      <c r="AJ2" s="21"/>
    </row>
    <row r="3" spans="2:36" ht="15.5" customHeight="1" thickTop="1" thickBot="1" x14ac:dyDescent="0.35">
      <c r="B3" s="24" t="s">
        <v>0</v>
      </c>
      <c r="C3" s="22" t="s">
        <v>1</v>
      </c>
      <c r="D3" s="24" t="s">
        <v>2</v>
      </c>
      <c r="E3" s="26">
        <v>43521</v>
      </c>
      <c r="F3" s="37"/>
      <c r="G3" s="27"/>
      <c r="H3" s="26">
        <v>43522</v>
      </c>
      <c r="I3" s="37"/>
      <c r="J3" s="27"/>
      <c r="K3" s="26">
        <v>43523</v>
      </c>
      <c r="L3" s="37"/>
      <c r="M3" s="27"/>
      <c r="N3" s="26">
        <v>43524</v>
      </c>
      <c r="O3" s="37"/>
      <c r="P3" s="27"/>
      <c r="Q3" s="26">
        <v>43525</v>
      </c>
      <c r="R3" s="37"/>
      <c r="S3" s="27"/>
      <c r="T3" s="35">
        <v>43526</v>
      </c>
      <c r="U3" s="36"/>
      <c r="V3" s="30"/>
      <c r="W3" s="26">
        <v>43527</v>
      </c>
      <c r="X3" s="37"/>
      <c r="Y3" s="27"/>
      <c r="Z3" s="22" t="s">
        <v>32</v>
      </c>
      <c r="AA3" s="28" t="s">
        <v>33</v>
      </c>
      <c r="AB3" s="28" t="s">
        <v>34</v>
      </c>
      <c r="AC3" s="28" t="s">
        <v>35</v>
      </c>
      <c r="AF3" s="4"/>
    </row>
    <row r="4" spans="2:36" ht="14" thickTop="1" thickBot="1" x14ac:dyDescent="0.35">
      <c r="B4" s="25"/>
      <c r="C4" s="23"/>
      <c r="D4" s="25"/>
      <c r="E4" s="5" t="s">
        <v>6</v>
      </c>
      <c r="F4" s="6" t="s">
        <v>5</v>
      </c>
      <c r="G4" s="31" t="s">
        <v>36</v>
      </c>
      <c r="H4" s="5" t="s">
        <v>6</v>
      </c>
      <c r="I4" s="6" t="s">
        <v>5</v>
      </c>
      <c r="J4" s="31" t="s">
        <v>36</v>
      </c>
      <c r="K4" s="5" t="s">
        <v>6</v>
      </c>
      <c r="L4" s="6" t="s">
        <v>5</v>
      </c>
      <c r="M4" s="31" t="s">
        <v>36</v>
      </c>
      <c r="N4" s="5" t="s">
        <v>6</v>
      </c>
      <c r="O4" s="6" t="s">
        <v>5</v>
      </c>
      <c r="P4" s="31" t="s">
        <v>36</v>
      </c>
      <c r="Q4" s="5" t="s">
        <v>6</v>
      </c>
      <c r="R4" s="6" t="s">
        <v>5</v>
      </c>
      <c r="S4" s="31" t="s">
        <v>36</v>
      </c>
      <c r="T4" s="5" t="s">
        <v>6</v>
      </c>
      <c r="U4" s="6" t="s">
        <v>5</v>
      </c>
      <c r="V4" s="31" t="s">
        <v>36</v>
      </c>
      <c r="W4" s="5" t="s">
        <v>6</v>
      </c>
      <c r="X4" s="6" t="s">
        <v>5</v>
      </c>
      <c r="Y4" s="31" t="s">
        <v>36</v>
      </c>
      <c r="Z4" s="23"/>
      <c r="AA4" s="28"/>
      <c r="AB4" s="28"/>
      <c r="AC4" s="28"/>
    </row>
    <row r="5" spans="2:36" ht="14" thickTop="1" thickBot="1" x14ac:dyDescent="0.35">
      <c r="B5" s="7">
        <v>3000</v>
      </c>
      <c r="C5" s="7" t="s">
        <v>11</v>
      </c>
      <c r="D5" s="7" t="s">
        <v>19</v>
      </c>
      <c r="E5" s="8">
        <v>0.40833333333333338</v>
      </c>
      <c r="F5" s="8">
        <v>0.25277777777777777</v>
      </c>
      <c r="G5" s="9" t="str">
        <f>IF(AND(E5&gt;$K$1,ISNUMBER(E5)),E5-$K$1,"")</f>
        <v/>
      </c>
      <c r="H5" s="8">
        <v>0.40972222222222227</v>
      </c>
      <c r="I5" s="8">
        <v>0.39027777777777778</v>
      </c>
      <c r="J5" s="9" t="str">
        <f>IF(AND(H5&gt;$K$1,ISNUMBER(H5)),H5-$K$1,"")</f>
        <v/>
      </c>
      <c r="K5" s="9">
        <v>0.42083333333333334</v>
      </c>
      <c r="L5" s="9">
        <v>0.24722222222222223</v>
      </c>
      <c r="M5" s="9" t="str">
        <f>IF(AND(K5&gt;$K$1,ISNUMBER(K5)),K5-$K$1,"")</f>
        <v/>
      </c>
      <c r="N5" s="10">
        <v>0.45069444444444445</v>
      </c>
      <c r="O5" s="8">
        <v>0.25069444444444444</v>
      </c>
      <c r="P5" s="9">
        <f>IF(AND(N5&gt;$K$1,ISNUMBER(N5)),N5-$K$1,"")</f>
        <v>2.7083333333333348E-2</v>
      </c>
      <c r="Q5" s="8">
        <v>0.41875000000000001</v>
      </c>
      <c r="R5" s="8">
        <v>0.24444444444444446</v>
      </c>
      <c r="S5" s="9" t="str">
        <f>IF(AND(Q5&gt;$K$1,ISNUMBER(Q5)),Q5-$K$1,"")</f>
        <v/>
      </c>
      <c r="T5" s="10">
        <v>0.47152777777777777</v>
      </c>
      <c r="U5" s="11"/>
      <c r="V5" s="9">
        <f>IF(AND(T5&gt;$K$1,ISNUMBER(T5)),T5-$K$1,"")</f>
        <v>4.7916666666666663E-2</v>
      </c>
      <c r="W5" s="18" t="s">
        <v>29</v>
      </c>
      <c r="X5" s="19"/>
      <c r="Y5" s="9" t="str">
        <f>IF(AND(W5&gt;$K$1,ISNUMBER(W5)),W5-$K$1,"")</f>
        <v/>
      </c>
      <c r="Z5" s="7">
        <f>COUNTIF(E5:X5,$AH$2)</f>
        <v>1</v>
      </c>
      <c r="AA5" s="13"/>
      <c r="AB5" s="7">
        <f>COUNTIF(E5:X5,$AJ$2)</f>
        <v>0</v>
      </c>
      <c r="AC5" s="33">
        <f>SUMPRODUCT(--($E$4:$Y$4="Delay"),$E5:$Y5,--(ISNUMBER($E5:$Y5)))</f>
        <v>7.5000000000000011E-2</v>
      </c>
    </row>
    <row r="6" spans="2:36" ht="14" thickTop="1" thickBot="1" x14ac:dyDescent="0.35">
      <c r="B6" s="7">
        <v>3002</v>
      </c>
      <c r="C6" s="7" t="s">
        <v>12</v>
      </c>
      <c r="D6" s="7" t="s">
        <v>20</v>
      </c>
      <c r="E6" s="10">
        <v>0.4375</v>
      </c>
      <c r="F6" s="8">
        <v>0.25</v>
      </c>
      <c r="G6" s="9">
        <f t="shared" ref="G6:G14" si="0">IF(AND(E6&gt;$K$1,ISNUMBER(E6)),E6-$K$1,"")</f>
        <v>1.3888888888888895E-2</v>
      </c>
      <c r="H6" s="10">
        <v>0.43541666666666662</v>
      </c>
      <c r="I6" s="8">
        <v>0.2590277777777778</v>
      </c>
      <c r="J6" s="9">
        <f t="shared" ref="J6:J16" si="1">IF(AND(H6&gt;$K$1,ISNUMBER(H6)),H6-$K$1,"")</f>
        <v>1.1805555555555514E-2</v>
      </c>
      <c r="K6" s="10">
        <v>0.45347222222222222</v>
      </c>
      <c r="L6" s="9">
        <v>0.24861111111111112</v>
      </c>
      <c r="M6" s="9">
        <f t="shared" ref="M6:M13" si="2">IF(AND(K6&gt;$K$1,ISNUMBER(K6)),K6-$K$1,"")</f>
        <v>2.9861111111111116E-2</v>
      </c>
      <c r="N6" s="10">
        <v>0.4604166666666667</v>
      </c>
      <c r="O6" s="8">
        <v>0.25208333333333333</v>
      </c>
      <c r="P6" s="9">
        <f t="shared" ref="P6:P13" si="3">IF(AND(N6&gt;$K$1,ISNUMBER(N6)),N6-$K$1,"")</f>
        <v>3.6805555555555591E-2</v>
      </c>
      <c r="Q6" s="8"/>
      <c r="R6" s="8">
        <v>0.24444444444444446</v>
      </c>
      <c r="S6" s="9" t="str">
        <f t="shared" ref="S6:S14" si="4">IF(AND(Q6&gt;$K$1,ISNUMBER(Q6)),Q6-$K$1,"")</f>
        <v/>
      </c>
      <c r="T6" s="10">
        <v>0.47152777777777777</v>
      </c>
      <c r="U6" s="9">
        <v>0.25347222222222221</v>
      </c>
      <c r="V6" s="9">
        <f t="shared" ref="V6:V13" si="5">IF(AND(T6&gt;$K$1,ISNUMBER(T6)),T6-$K$1,"")</f>
        <v>4.7916666666666663E-2</v>
      </c>
      <c r="W6" s="10">
        <v>0.45763888888888887</v>
      </c>
      <c r="X6" s="8">
        <v>0.25486111111111109</v>
      </c>
      <c r="Y6" s="9">
        <f t="shared" ref="Y6:Y15" si="6">IF(AND(W6&gt;$K$1,ISNUMBER(W6)),W6-$K$1,"")</f>
        <v>3.4027777777777768E-2</v>
      </c>
      <c r="Z6" s="7">
        <f>COUNTIF(E6:X6,$AH$2)</f>
        <v>0</v>
      </c>
      <c r="AA6" s="13"/>
      <c r="AB6" s="7">
        <f>COUNTIF(E6:X6,$AJ$2)</f>
        <v>0</v>
      </c>
      <c r="AC6" s="33">
        <f t="shared" ref="AC6:AC17" si="7">SUMPRODUCT(--($E$4:$Y$4="Delay"),$E6:$Y6,--(ISNUMBER($E6:$Y6)))</f>
        <v>0.17430555555555555</v>
      </c>
    </row>
    <row r="7" spans="2:36" ht="14" thickTop="1" thickBot="1" x14ac:dyDescent="0.35">
      <c r="B7" s="7">
        <v>3003</v>
      </c>
      <c r="C7" s="7" t="s">
        <v>8</v>
      </c>
      <c r="D7" s="7" t="s">
        <v>21</v>
      </c>
      <c r="E7" s="10">
        <v>0.43541666666666662</v>
      </c>
      <c r="F7" s="8">
        <v>0.25486111111111109</v>
      </c>
      <c r="G7" s="9">
        <f t="shared" si="0"/>
        <v>1.1805555555555514E-2</v>
      </c>
      <c r="H7" s="10">
        <v>0.44027777777777777</v>
      </c>
      <c r="I7" s="8">
        <v>0.42430555555555555</v>
      </c>
      <c r="J7" s="9">
        <f t="shared" si="1"/>
        <v>1.6666666666666663E-2</v>
      </c>
      <c r="K7" s="10">
        <v>0.42638888888888887</v>
      </c>
      <c r="L7" s="9">
        <v>0.26874999999999999</v>
      </c>
      <c r="M7" s="9">
        <f t="shared" si="2"/>
        <v>2.7777777777777679E-3</v>
      </c>
      <c r="N7" s="10">
        <v>0.51666666666666672</v>
      </c>
      <c r="O7" s="11"/>
      <c r="P7" s="9">
        <f t="shared" si="3"/>
        <v>9.3055555555555614E-2</v>
      </c>
      <c r="Q7" s="18" t="s">
        <v>29</v>
      </c>
      <c r="R7" s="19"/>
      <c r="S7" s="9" t="str">
        <f t="shared" si="4"/>
        <v/>
      </c>
      <c r="T7" s="9">
        <v>0.4236111111111111</v>
      </c>
      <c r="U7" s="9">
        <v>0.3888888888888889</v>
      </c>
      <c r="V7" s="9" t="str">
        <f t="shared" si="5"/>
        <v/>
      </c>
      <c r="W7" s="9">
        <v>0.40972222222222227</v>
      </c>
      <c r="X7" s="8">
        <v>0.34513888888888888</v>
      </c>
      <c r="Y7" s="9" t="str">
        <f t="shared" si="6"/>
        <v/>
      </c>
      <c r="Z7" s="7">
        <f>COUNTIF(E7:X7,$AH$2)</f>
        <v>1</v>
      </c>
      <c r="AA7" s="13"/>
      <c r="AB7" s="7">
        <f>COUNTIF(E7:X7,$AJ$2)</f>
        <v>0</v>
      </c>
      <c r="AC7" s="33">
        <f t="shared" si="7"/>
        <v>0.12430555555555556</v>
      </c>
    </row>
    <row r="8" spans="2:36" ht="14" thickTop="1" thickBot="1" x14ac:dyDescent="0.35">
      <c r="B8" s="7">
        <v>3004</v>
      </c>
      <c r="C8" s="7" t="s">
        <v>10</v>
      </c>
      <c r="D8" s="7" t="s">
        <v>22</v>
      </c>
      <c r="E8" s="8">
        <v>0.39861111111111108</v>
      </c>
      <c r="F8" s="8">
        <v>0.25416666666666665</v>
      </c>
      <c r="G8" s="9" t="str">
        <f t="shared" si="0"/>
        <v/>
      </c>
      <c r="H8" s="8">
        <v>0.40416666666666662</v>
      </c>
      <c r="I8" s="8"/>
      <c r="J8" s="9" t="str">
        <f t="shared" si="1"/>
        <v/>
      </c>
      <c r="K8" s="9">
        <v>0.41111111111111115</v>
      </c>
      <c r="L8" s="9">
        <v>0.26944444444444443</v>
      </c>
      <c r="M8" s="9" t="str">
        <f t="shared" si="2"/>
        <v/>
      </c>
      <c r="N8" s="8">
        <v>0.34930555555555554</v>
      </c>
      <c r="O8" s="8">
        <v>0.4145833333333333</v>
      </c>
      <c r="P8" s="9" t="str">
        <f t="shared" si="3"/>
        <v/>
      </c>
      <c r="Q8" s="10">
        <v>0.37916666666666665</v>
      </c>
      <c r="R8" s="11"/>
      <c r="S8" s="9" t="str">
        <f t="shared" si="4"/>
        <v/>
      </c>
      <c r="T8" s="9">
        <v>0.41180555555555554</v>
      </c>
      <c r="U8" s="9">
        <v>0.3888888888888889</v>
      </c>
      <c r="V8" s="9" t="str">
        <f t="shared" si="5"/>
        <v/>
      </c>
      <c r="W8" s="9">
        <v>0.39166666666666666</v>
      </c>
      <c r="X8" s="8">
        <v>0.34375</v>
      </c>
      <c r="Y8" s="9" t="str">
        <f t="shared" si="6"/>
        <v/>
      </c>
      <c r="Z8" s="7">
        <f>COUNTIF(E8:X8,$AH$2)</f>
        <v>0</v>
      </c>
      <c r="AA8" s="13"/>
      <c r="AB8" s="7">
        <f>COUNTIF(E8:X8,$AJ$2)</f>
        <v>0</v>
      </c>
      <c r="AC8" s="33">
        <f t="shared" si="7"/>
        <v>0</v>
      </c>
    </row>
    <row r="9" spans="2:36" ht="14" thickTop="1" thickBot="1" x14ac:dyDescent="0.35">
      <c r="B9" s="7">
        <v>3005</v>
      </c>
      <c r="C9" s="7" t="s">
        <v>13</v>
      </c>
      <c r="D9" s="7" t="s">
        <v>3</v>
      </c>
      <c r="E9" s="8"/>
      <c r="F9" s="8"/>
      <c r="G9" s="9" t="str">
        <f t="shared" si="0"/>
        <v/>
      </c>
      <c r="H9" s="8"/>
      <c r="I9" s="8"/>
      <c r="J9" s="9" t="str">
        <f t="shared" si="1"/>
        <v/>
      </c>
      <c r="K9" s="8"/>
      <c r="L9" s="8"/>
      <c r="M9" s="9" t="str">
        <f t="shared" si="2"/>
        <v/>
      </c>
      <c r="N9" s="8"/>
      <c r="O9" s="8"/>
      <c r="P9" s="9" t="str">
        <f t="shared" si="3"/>
        <v/>
      </c>
      <c r="Q9" s="8"/>
      <c r="R9" s="8"/>
      <c r="S9" s="9" t="str">
        <f t="shared" si="4"/>
        <v/>
      </c>
      <c r="T9" s="8"/>
      <c r="U9" s="8"/>
      <c r="V9" s="9" t="str">
        <f t="shared" si="5"/>
        <v/>
      </c>
      <c r="W9" s="8"/>
      <c r="X9" s="8"/>
      <c r="Y9" s="9" t="str">
        <f t="shared" si="6"/>
        <v/>
      </c>
      <c r="Z9" s="7">
        <f>COUNTIF(E9:X9,$AH$2)</f>
        <v>0</v>
      </c>
      <c r="AA9" s="13"/>
      <c r="AB9" s="7">
        <f>COUNTIF(E9:X9,$AJ$2)</f>
        <v>0</v>
      </c>
      <c r="AC9" s="33">
        <f t="shared" si="7"/>
        <v>0</v>
      </c>
    </row>
    <row r="10" spans="2:36" ht="14" thickTop="1" thickBot="1" x14ac:dyDescent="0.35">
      <c r="B10" s="7">
        <v>3006</v>
      </c>
      <c r="C10" s="7" t="s">
        <v>14</v>
      </c>
      <c r="D10" s="7" t="s">
        <v>23</v>
      </c>
      <c r="E10" s="8"/>
      <c r="F10" s="8"/>
      <c r="G10" s="9" t="str">
        <f t="shared" si="0"/>
        <v/>
      </c>
      <c r="H10" s="8"/>
      <c r="I10" s="8"/>
      <c r="J10" s="9" t="str">
        <f t="shared" si="1"/>
        <v/>
      </c>
      <c r="K10" s="8">
        <v>0.45624999999999999</v>
      </c>
      <c r="L10" s="8">
        <v>0.25</v>
      </c>
      <c r="M10" s="9">
        <f t="shared" si="2"/>
        <v>3.2638888888888884E-2</v>
      </c>
      <c r="N10" s="20" t="s">
        <v>31</v>
      </c>
      <c r="O10" s="21"/>
      <c r="P10" s="9" t="str">
        <f t="shared" si="3"/>
        <v/>
      </c>
      <c r="Q10" s="8">
        <v>0.44444444444444442</v>
      </c>
      <c r="R10" s="8">
        <v>0.24513888888888888</v>
      </c>
      <c r="S10" s="9">
        <f t="shared" si="4"/>
        <v>2.0833333333333315E-2</v>
      </c>
      <c r="T10" s="18" t="s">
        <v>29</v>
      </c>
      <c r="U10" s="19"/>
      <c r="V10" s="9" t="str">
        <f t="shared" si="5"/>
        <v/>
      </c>
      <c r="W10" s="18" t="s">
        <v>29</v>
      </c>
      <c r="X10" s="19"/>
      <c r="Y10" s="9" t="str">
        <f t="shared" si="6"/>
        <v/>
      </c>
      <c r="Z10" s="7">
        <f>COUNTIF(E10:X10,$AH$2)</f>
        <v>2</v>
      </c>
      <c r="AA10" s="13"/>
      <c r="AB10" s="7">
        <f>COUNTIF(E10:X10,$AJ$2)</f>
        <v>0</v>
      </c>
      <c r="AC10" s="33">
        <f t="shared" si="7"/>
        <v>5.3472222222222199E-2</v>
      </c>
    </row>
    <row r="11" spans="2:36" ht="14" thickTop="1" thickBot="1" x14ac:dyDescent="0.35">
      <c r="B11" s="7">
        <v>3007</v>
      </c>
      <c r="C11" s="7" t="s">
        <v>9</v>
      </c>
      <c r="D11" s="7" t="s">
        <v>24</v>
      </c>
      <c r="E11" s="10">
        <v>0.42638888888888887</v>
      </c>
      <c r="F11" s="8">
        <v>0.25347222222222221</v>
      </c>
      <c r="G11" s="9">
        <f t="shared" si="0"/>
        <v>2.7777777777777679E-3</v>
      </c>
      <c r="H11" s="8">
        <v>0.4145833333333333</v>
      </c>
      <c r="I11" s="8">
        <v>0.27986111111111112</v>
      </c>
      <c r="J11" s="9" t="str">
        <f t="shared" si="1"/>
        <v/>
      </c>
      <c r="K11" s="10">
        <v>0.43472222222222223</v>
      </c>
      <c r="L11" s="8">
        <v>0.24444444444444446</v>
      </c>
      <c r="M11" s="9">
        <f t="shared" si="2"/>
        <v>1.1111111111111127E-2</v>
      </c>
      <c r="N11" s="8">
        <v>0.42291666666666666</v>
      </c>
      <c r="O11" s="8">
        <v>0.4152777777777778</v>
      </c>
      <c r="P11" s="9" t="str">
        <f t="shared" si="3"/>
        <v/>
      </c>
      <c r="Q11" s="8">
        <v>0.41666666666666669</v>
      </c>
      <c r="R11" s="8">
        <v>0.28750000000000003</v>
      </c>
      <c r="S11" s="9" t="str">
        <f t="shared" si="4"/>
        <v/>
      </c>
      <c r="T11" s="18" t="s">
        <v>29</v>
      </c>
      <c r="U11" s="19"/>
      <c r="V11" s="9" t="str">
        <f t="shared" si="5"/>
        <v/>
      </c>
      <c r="W11" s="8">
        <v>0.41597222222222219</v>
      </c>
      <c r="X11" s="8">
        <v>0.25347222222222221</v>
      </c>
      <c r="Y11" s="9" t="str">
        <f t="shared" si="6"/>
        <v/>
      </c>
      <c r="Z11" s="7">
        <f>COUNTIF(E11:X11,$AH$2)</f>
        <v>1</v>
      </c>
      <c r="AA11" s="13"/>
      <c r="AB11" s="7">
        <f>COUNTIF(E11:X11,$AJ$2)</f>
        <v>0</v>
      </c>
      <c r="AC11" s="33">
        <f t="shared" si="7"/>
        <v>1.3888888888888895E-2</v>
      </c>
    </row>
    <row r="12" spans="2:36" ht="14" thickTop="1" thickBot="1" x14ac:dyDescent="0.35">
      <c r="B12" s="7">
        <v>3008</v>
      </c>
      <c r="C12" s="7" t="s">
        <v>15</v>
      </c>
      <c r="D12" s="7" t="s">
        <v>19</v>
      </c>
      <c r="E12" s="18" t="s">
        <v>29</v>
      </c>
      <c r="F12" s="19"/>
      <c r="G12" s="9" t="str">
        <f t="shared" si="0"/>
        <v/>
      </c>
      <c r="H12" s="10">
        <v>0.44027777777777777</v>
      </c>
      <c r="I12" s="10">
        <v>0.27916666666666667</v>
      </c>
      <c r="J12" s="9">
        <f t="shared" si="1"/>
        <v>1.6666666666666663E-2</v>
      </c>
      <c r="K12" s="10">
        <v>0.45277777777777778</v>
      </c>
      <c r="L12" s="8">
        <v>0.24930555555555556</v>
      </c>
      <c r="M12" s="9">
        <f t="shared" si="2"/>
        <v>2.9166666666666674E-2</v>
      </c>
      <c r="N12" s="10">
        <v>0.4604166666666667</v>
      </c>
      <c r="O12" s="8">
        <v>0.25</v>
      </c>
      <c r="P12" s="9">
        <f t="shared" si="3"/>
        <v>3.6805555555555591E-2</v>
      </c>
      <c r="Q12" s="18" t="s">
        <v>29</v>
      </c>
      <c r="R12" s="19"/>
      <c r="S12" s="9" t="str">
        <f t="shared" si="4"/>
        <v/>
      </c>
      <c r="T12" s="18" t="s">
        <v>29</v>
      </c>
      <c r="U12" s="19"/>
      <c r="V12" s="9" t="str">
        <f t="shared" si="5"/>
        <v/>
      </c>
      <c r="W12" s="10">
        <v>0.43124999999999997</v>
      </c>
      <c r="X12" s="8">
        <v>0.2590277777777778</v>
      </c>
      <c r="Y12" s="9">
        <f t="shared" si="6"/>
        <v>7.6388888888888618E-3</v>
      </c>
      <c r="Z12" s="7">
        <f>COUNTIF(E12:X12,$AH$2)</f>
        <v>3</v>
      </c>
      <c r="AA12" s="13"/>
      <c r="AB12" s="7">
        <f>COUNTIF(E12:X12,$AJ$2)</f>
        <v>0</v>
      </c>
      <c r="AC12" s="33">
        <f t="shared" si="7"/>
        <v>9.027777777777779E-2</v>
      </c>
    </row>
    <row r="13" spans="2:36" ht="14" thickTop="1" thickBot="1" x14ac:dyDescent="0.35">
      <c r="B13" s="7">
        <v>3009</v>
      </c>
      <c r="C13" s="7" t="s">
        <v>16</v>
      </c>
      <c r="D13" s="7" t="s">
        <v>4</v>
      </c>
      <c r="E13" s="8">
        <v>0.41944444444444445</v>
      </c>
      <c r="F13" s="8"/>
      <c r="G13" s="9" t="str">
        <f t="shared" si="0"/>
        <v/>
      </c>
      <c r="H13" s="8">
        <v>0.45416666666666666</v>
      </c>
      <c r="I13" s="8"/>
      <c r="J13" s="9">
        <f t="shared" si="1"/>
        <v>3.0555555555555558E-2</v>
      </c>
      <c r="K13" s="8">
        <v>0.41180555555555554</v>
      </c>
      <c r="L13" s="8"/>
      <c r="M13" s="9" t="str">
        <f t="shared" si="2"/>
        <v/>
      </c>
      <c r="N13" s="8">
        <v>0.40625</v>
      </c>
      <c r="O13" s="8"/>
      <c r="P13" s="9" t="str">
        <f t="shared" si="3"/>
        <v/>
      </c>
      <c r="Q13" s="8">
        <v>0.4069444444444445</v>
      </c>
      <c r="R13" s="8">
        <v>0.25</v>
      </c>
      <c r="S13" s="9" t="str">
        <f t="shared" si="4"/>
        <v/>
      </c>
      <c r="T13" s="8">
        <v>0.41180555555555554</v>
      </c>
      <c r="U13" s="8">
        <v>0.25625000000000003</v>
      </c>
      <c r="V13" s="9" t="str">
        <f t="shared" si="5"/>
        <v/>
      </c>
      <c r="W13" s="8">
        <v>0.40138888888888885</v>
      </c>
      <c r="X13" s="8"/>
      <c r="Y13" s="9" t="str">
        <f t="shared" si="6"/>
        <v/>
      </c>
      <c r="Z13" s="7">
        <f>COUNTIF(E13:X13,$AH$2)</f>
        <v>0</v>
      </c>
      <c r="AA13" s="13"/>
      <c r="AB13" s="7">
        <f>COUNTIF(E13:X13,$AJ$2)</f>
        <v>0</v>
      </c>
      <c r="AC13" s="33">
        <f t="shared" si="7"/>
        <v>3.0555555555555558E-2</v>
      </c>
    </row>
    <row r="14" spans="2:36" ht="14" thickTop="1" thickBot="1" x14ac:dyDescent="0.35">
      <c r="B14" s="7">
        <v>3010</v>
      </c>
      <c r="C14" s="7" t="s">
        <v>17</v>
      </c>
      <c r="D14" s="7" t="s">
        <v>23</v>
      </c>
      <c r="E14" s="8">
        <v>0.40833333333333338</v>
      </c>
      <c r="F14" s="8">
        <v>0.25416666666666665</v>
      </c>
      <c r="G14" s="9" t="str">
        <f t="shared" si="0"/>
        <v/>
      </c>
      <c r="H14" s="8">
        <v>0.40972222222222227</v>
      </c>
      <c r="I14" s="8">
        <v>0.3888888888888889</v>
      </c>
      <c r="J14" s="9" t="str">
        <f t="shared" si="1"/>
        <v/>
      </c>
      <c r="K14" s="8"/>
      <c r="L14" s="8"/>
      <c r="M14" s="8"/>
      <c r="N14" s="8"/>
      <c r="O14" s="8"/>
      <c r="P14" s="8"/>
      <c r="Q14" s="8"/>
      <c r="R14" s="8"/>
      <c r="S14" s="9" t="str">
        <f t="shared" si="4"/>
        <v/>
      </c>
      <c r="T14" s="8"/>
      <c r="U14" s="8"/>
      <c r="V14" s="8"/>
      <c r="W14" s="8">
        <v>0.40763888888888888</v>
      </c>
      <c r="X14" s="8">
        <v>0.2722222222222222</v>
      </c>
      <c r="Y14" s="9" t="str">
        <f t="shared" si="6"/>
        <v/>
      </c>
      <c r="Z14" s="7">
        <f>COUNTIF(E14:X14,$AH$2)</f>
        <v>0</v>
      </c>
      <c r="AA14" s="13"/>
      <c r="AB14" s="7">
        <f>COUNTIF(E14:X14,$AJ$2)</f>
        <v>0</v>
      </c>
      <c r="AC14" s="33">
        <f t="shared" si="7"/>
        <v>0</v>
      </c>
    </row>
    <row r="15" spans="2:36" ht="14" thickTop="1" thickBot="1" x14ac:dyDescent="0.35">
      <c r="B15" s="7">
        <v>3011</v>
      </c>
      <c r="C15" s="7" t="s">
        <v>18</v>
      </c>
      <c r="D15" s="7" t="s">
        <v>25</v>
      </c>
      <c r="E15" s="18" t="s">
        <v>29</v>
      </c>
      <c r="F15" s="19"/>
      <c r="G15" s="32"/>
      <c r="H15" s="18" t="s">
        <v>29</v>
      </c>
      <c r="I15" s="19"/>
      <c r="J15" s="9" t="str">
        <f t="shared" si="1"/>
        <v/>
      </c>
      <c r="K15" s="18" t="s">
        <v>29</v>
      </c>
      <c r="L15" s="19"/>
      <c r="M15" s="32"/>
      <c r="N15" s="18" t="s">
        <v>29</v>
      </c>
      <c r="O15" s="19"/>
      <c r="P15" s="32"/>
      <c r="Q15" s="18" t="s">
        <v>29</v>
      </c>
      <c r="R15" s="19"/>
      <c r="S15" s="32"/>
      <c r="T15" s="18" t="s">
        <v>29</v>
      </c>
      <c r="U15" s="19"/>
      <c r="V15" s="12"/>
      <c r="W15" s="10">
        <v>0.43194444444444446</v>
      </c>
      <c r="X15" s="8">
        <v>0.25347222222222221</v>
      </c>
      <c r="Y15" s="9">
        <f t="shared" si="6"/>
        <v>8.3333333333333592E-3</v>
      </c>
      <c r="Z15" s="7">
        <f>COUNTIF(E15:X15,$AH$2)</f>
        <v>6</v>
      </c>
      <c r="AA15" s="13"/>
      <c r="AB15" s="7">
        <f>COUNTIF(E15:X15,$AJ$2)</f>
        <v>0</v>
      </c>
      <c r="AC15" s="33">
        <f t="shared" si="7"/>
        <v>8.3333333333333592E-3</v>
      </c>
    </row>
    <row r="16" spans="2:36" ht="14" thickTop="1" thickBot="1" x14ac:dyDescent="0.35">
      <c r="B16" s="7">
        <v>3012</v>
      </c>
      <c r="C16" s="7" t="s">
        <v>7</v>
      </c>
      <c r="D16" s="7" t="s">
        <v>26</v>
      </c>
      <c r="E16" s="18" t="s">
        <v>29</v>
      </c>
      <c r="F16" s="19"/>
      <c r="G16" s="32"/>
      <c r="H16" s="18" t="s">
        <v>29</v>
      </c>
      <c r="I16" s="19"/>
      <c r="J16" s="9" t="str">
        <f t="shared" si="1"/>
        <v/>
      </c>
      <c r="K16" s="18" t="s">
        <v>29</v>
      </c>
      <c r="L16" s="19"/>
      <c r="M16" s="32"/>
      <c r="N16" s="18" t="s">
        <v>29</v>
      </c>
      <c r="O16" s="19"/>
      <c r="P16" s="32"/>
      <c r="Q16" s="18" t="s">
        <v>29</v>
      </c>
      <c r="R16" s="19"/>
      <c r="S16" s="32"/>
      <c r="T16" s="18" t="s">
        <v>29</v>
      </c>
      <c r="U16" s="19"/>
      <c r="V16" s="12"/>
      <c r="W16" s="8">
        <v>0.19791666666666666</v>
      </c>
      <c r="X16" s="8">
        <v>0.34583333333333338</v>
      </c>
      <c r="Y16" s="8"/>
      <c r="Z16" s="7">
        <f>COUNTIF(E16:X16,$AH$2)</f>
        <v>6</v>
      </c>
      <c r="AA16" s="13"/>
      <c r="AB16" s="7">
        <f>COUNTIF(E16:X16,$AJ$2)</f>
        <v>0</v>
      </c>
      <c r="AC16" s="33">
        <f t="shared" si="7"/>
        <v>0</v>
      </c>
    </row>
    <row r="17" spans="2:29" ht="14" thickTop="1" thickBot="1" x14ac:dyDescent="0.35">
      <c r="B17" s="7">
        <v>3013</v>
      </c>
      <c r="C17" s="7" t="s">
        <v>27</v>
      </c>
      <c r="D17" s="7" t="s">
        <v>28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7">
        <f>COUNTIF(E17:X17,$AH$2)</f>
        <v>0</v>
      </c>
      <c r="AA17" s="13"/>
      <c r="AB17" s="7">
        <f>COUNTIF(E17:X17,$AJ$2)</f>
        <v>0</v>
      </c>
      <c r="AC17" s="33">
        <f t="shared" si="7"/>
        <v>0</v>
      </c>
    </row>
    <row r="18" spans="2:29" ht="13.5" thickTop="1" x14ac:dyDescent="0.3">
      <c r="B18" s="3"/>
      <c r="C18" s="2"/>
      <c r="E18" s="29" t="str">
        <f>IF(OR(E5&lt;0.423611111111111,MOD((COLUMNS($E$1:E1)),2)=0,NOT(ISNUMBER(E5))),"",E5-0.423611111111111)</f>
        <v/>
      </c>
      <c r="F18" s="29" t="str">
        <f>IF(OR(F5&lt;0.423611111111111,MOD((COLUMNS($E$1:F1)),2)=0,NOT(ISNUMBER(F5))),"",F5-0.423611111111111)</f>
        <v/>
      </c>
      <c r="G18" s="29"/>
      <c r="H18" s="29" t="str">
        <f>IF(OR(H5&lt;0.423611111111111,MOD((COLUMNS($E$1:H1)),2)=0,NOT(ISNUMBER(H5))),"",H5-0.423611111111111)</f>
        <v/>
      </c>
      <c r="I18" s="29" t="str">
        <f>IF(OR(I5&lt;0.423611111111111,MOD((COLUMNS($E$1:I1)),2)=0,NOT(ISNUMBER(I5))),"",I5-0.423611111111111)</f>
        <v/>
      </c>
      <c r="J18" s="29"/>
      <c r="K18" s="29" t="str">
        <f>IF(OR(K5&lt;0.423611111111111,MOD((COLUMNS($E$1:K1)),2)=0,NOT(ISNUMBER(K5))),"",K5-0.423611111111111)</f>
        <v/>
      </c>
      <c r="L18" s="29" t="str">
        <f>IF(OR(L5&lt;0.423611111111111,MOD((COLUMNS($E$1:L1)),2)=0,NOT(ISNUMBER(L5))),"",L5-0.423611111111111)</f>
        <v/>
      </c>
      <c r="M18" s="29"/>
      <c r="N18" s="29" t="str">
        <f>IF(OR(N5&lt;0.423611111111111,MOD((COLUMNS($E$1:N1)),2)=0,NOT(ISNUMBER(N5))),"",N5-0.423611111111111)</f>
        <v/>
      </c>
      <c r="O18" s="29" t="str">
        <f>IF(OR(O5&lt;0.423611111111111,MOD((COLUMNS($E$1:O1)),2)=0,NOT(ISNUMBER(O5))),"",O5-0.423611111111111)</f>
        <v/>
      </c>
      <c r="P18" s="29"/>
      <c r="Q18" s="29" t="str">
        <f>IF(OR(Q5&lt;0.423611111111111,MOD((COLUMNS($E$1:Q1)),2)=0,NOT(ISNUMBER(Q5))),"",Q5-0.423611111111111)</f>
        <v/>
      </c>
      <c r="R18" s="29" t="str">
        <f>IF(OR(R5&lt;0.423611111111111,MOD((COLUMNS($E$1:R1)),2)=0,NOT(ISNUMBER(R5))),"",R5-0.423611111111111)</f>
        <v/>
      </c>
      <c r="S18" s="29"/>
      <c r="T18" s="29" t="str">
        <f>IF(OR(T5&lt;0.423611111111111,MOD((COLUMNS($E$1:T1)),2)=0,NOT(ISNUMBER(T5))),"",T5-0.423611111111111)</f>
        <v/>
      </c>
      <c r="U18" s="29" t="str">
        <f>IF(OR(U5&lt;0.423611111111111,MOD((COLUMNS($E$1:U1)),2)=0,NOT(ISNUMBER(U5))),"",U5-0.423611111111111)</f>
        <v/>
      </c>
      <c r="V18" s="29"/>
      <c r="W18" s="29" t="str">
        <f>IF(OR(W5&lt;0.423611111111111,MOD((COLUMNS($E$1:W1)),2)=0,NOT(ISNUMBER(W5))),"",W5-0.423611111111111)</f>
        <v/>
      </c>
      <c r="X18" s="29" t="str">
        <f>IF(OR(X5&lt;0.423611111111111,MOD((COLUMNS($E$1:X1)),2)=0,NOT(ISNUMBER(X5))),"",X5-0.423611111111111)</f>
        <v/>
      </c>
      <c r="Y18" s="29"/>
      <c r="AC18" s="29">
        <f>SUM(AC5:AC17)</f>
        <v>0.57013888888888897</v>
      </c>
    </row>
    <row r="19" spans="2:29" x14ac:dyDescent="0.3">
      <c r="B19" s="3"/>
      <c r="C19" s="2"/>
    </row>
    <row r="20" spans="2:29" x14ac:dyDescent="0.3">
      <c r="B20" s="3"/>
      <c r="C20" s="2"/>
    </row>
    <row r="21" spans="2:29" x14ac:dyDescent="0.3">
      <c r="B21" s="3"/>
      <c r="C21" s="2"/>
      <c r="U21" s="29"/>
    </row>
    <row r="22" spans="2:29" x14ac:dyDescent="0.3">
      <c r="B22" s="3"/>
      <c r="C22" s="2"/>
    </row>
    <row r="23" spans="2:29" x14ac:dyDescent="0.3">
      <c r="B23" s="3"/>
      <c r="C23" s="2"/>
    </row>
    <row r="24" spans="2:29" x14ac:dyDescent="0.3">
      <c r="B24" s="3"/>
      <c r="C24" s="2"/>
    </row>
    <row r="25" spans="2:29" x14ac:dyDescent="0.3">
      <c r="B25" s="3"/>
      <c r="C25" s="2"/>
    </row>
    <row r="26" spans="2:29" x14ac:dyDescent="0.3">
      <c r="B26" s="15"/>
      <c r="C26" s="16"/>
    </row>
    <row r="27" spans="2:29" x14ac:dyDescent="0.3">
      <c r="B27" s="15"/>
      <c r="C27" s="16"/>
    </row>
    <row r="28" spans="2:29" x14ac:dyDescent="0.3">
      <c r="B28" s="15"/>
      <c r="C28" s="16"/>
    </row>
    <row r="29" spans="2:29" x14ac:dyDescent="0.3">
      <c r="B29" s="15"/>
      <c r="C29" s="16"/>
    </row>
  </sheetData>
  <mergeCells count="35">
    <mergeCell ref="K3:M3"/>
    <mergeCell ref="H3:J3"/>
    <mergeCell ref="N3:P3"/>
    <mergeCell ref="Q3:S3"/>
    <mergeCell ref="W3:Y3"/>
    <mergeCell ref="AB3:AB4"/>
    <mergeCell ref="AC3:AC4"/>
    <mergeCell ref="AI2:AJ2"/>
    <mergeCell ref="AA3:AA4"/>
    <mergeCell ref="Z3:Z4"/>
    <mergeCell ref="C3:C4"/>
    <mergeCell ref="B3:B4"/>
    <mergeCell ref="D3:D4"/>
    <mergeCell ref="E3:G3"/>
    <mergeCell ref="W5:X5"/>
    <mergeCell ref="W10:X10"/>
    <mergeCell ref="E12:F12"/>
    <mergeCell ref="T11:U11"/>
    <mergeCell ref="N10:O10"/>
    <mergeCell ref="T10:U10"/>
    <mergeCell ref="Q7:R7"/>
    <mergeCell ref="Q12:R12"/>
    <mergeCell ref="T12:U12"/>
    <mergeCell ref="E16:F16"/>
    <mergeCell ref="H16:I16"/>
    <mergeCell ref="K16:L16"/>
    <mergeCell ref="N16:O16"/>
    <mergeCell ref="Q16:R16"/>
    <mergeCell ref="T16:U16"/>
    <mergeCell ref="E15:F15"/>
    <mergeCell ref="H15:I15"/>
    <mergeCell ref="K15:L15"/>
    <mergeCell ref="N15:O15"/>
    <mergeCell ref="Q15:R15"/>
    <mergeCell ref="T15:U15"/>
  </mergeCells>
  <conditionalFormatting sqref="E5:Y16">
    <cfRule type="expression" dxfId="0" priority="1">
      <formula>AND(E$4="Delay",E5&lt;&gt;"")</formula>
    </cfRule>
  </conditionalFormatting>
  <pageMargins left="0" right="0" top="0" bottom="0" header="0" footer="0"/>
  <pageSetup paperSize="8" scale="34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2019-03-26T10:47:04Z</dcterms:modified>
</cp:coreProperties>
</file>